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Food Fair\"/>
    </mc:Choice>
  </mc:AlternateContent>
  <xr:revisionPtr revIDLastSave="0" documentId="13_ncr:1_{15D122BA-0C93-4567-B051-7384DBA09260}" xr6:coauthVersionLast="47" xr6:coauthVersionMax="47" xr10:uidLastSave="{00000000-0000-0000-0000-000000000000}"/>
  <bookViews>
    <workbookView xWindow="-110" yWindow="-110" windowWidth="32220" windowHeight="17620" activeTab="3" xr2:uid="{B9C670EA-2A0B-48E2-93E2-6EB2E1AE2DA1}"/>
  </bookViews>
  <sheets>
    <sheet name="Sheet3" sheetId="4" r:id="rId1"/>
    <sheet name="Sheet1" sheetId="1" r:id="rId2"/>
    <sheet name="Sheet2" sheetId="2" r:id="rId3"/>
    <sheet name="Duty 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4" i="1" l="1"/>
  <c r="V35" i="1"/>
  <c r="V37" i="1" s="1"/>
  <c r="V36" i="1"/>
  <c r="V33" i="1"/>
  <c r="AA36" i="1"/>
  <c r="W36" i="1"/>
  <c r="Y36" i="1" s="1"/>
  <c r="AA35" i="1"/>
  <c r="W35" i="1"/>
  <c r="Y35" i="1" s="1"/>
  <c r="AA34" i="1"/>
  <c r="W34" i="1"/>
  <c r="Y34" i="1" s="1"/>
  <c r="AA33" i="1"/>
  <c r="W33" i="1"/>
  <c r="Y33" i="1" s="1"/>
  <c r="O19" i="1"/>
  <c r="P19" i="1" s="1"/>
  <c r="O20" i="1"/>
  <c r="P20" i="1" s="1"/>
  <c r="O21" i="1"/>
  <c r="P21" i="1" s="1"/>
  <c r="O18" i="1"/>
  <c r="P18" i="1" s="1"/>
  <c r="AA19" i="1"/>
  <c r="AA20" i="1"/>
  <c r="AA21" i="1"/>
  <c r="AA18" i="1"/>
  <c r="V19" i="1"/>
  <c r="V20" i="1"/>
  <c r="V21" i="1"/>
  <c r="V18" i="1"/>
  <c r="W19" i="1"/>
  <c r="Y19" i="1" s="1"/>
  <c r="W20" i="1"/>
  <c r="Y20" i="1" s="1"/>
  <c r="W21" i="1"/>
  <c r="Y21" i="1" s="1"/>
  <c r="W18" i="1"/>
  <c r="Y18" i="1" s="1"/>
  <c r="M19" i="1"/>
  <c r="N19" i="1" s="1"/>
  <c r="M20" i="1"/>
  <c r="N20" i="1" s="1"/>
  <c r="M21" i="1"/>
  <c r="N21" i="1" s="1"/>
  <c r="M18" i="1"/>
  <c r="N18" i="1" s="1"/>
  <c r="K18" i="1"/>
  <c r="L18" i="1" s="1"/>
  <c r="K21" i="1"/>
  <c r="L21" i="1" s="1"/>
  <c r="K20" i="1"/>
  <c r="L20" i="1" s="1"/>
  <c r="K19" i="1"/>
  <c r="L19" i="1" s="1"/>
  <c r="AF62" i="1"/>
  <c r="AG61" i="1"/>
  <c r="AG60" i="1"/>
  <c r="AG59" i="1"/>
  <c r="AG58" i="1"/>
  <c r="AG57" i="1"/>
  <c r="X26" i="2"/>
  <c r="V26" i="2"/>
  <c r="AL47" i="1"/>
  <c r="AN47" i="1" s="1"/>
  <c r="AL48" i="1"/>
  <c r="AN48" i="1" s="1"/>
  <c r="AL49" i="1"/>
  <c r="AN49" i="1" s="1"/>
  <c r="AL50" i="1"/>
  <c r="AN50" i="1" s="1"/>
  <c r="AL46" i="1"/>
  <c r="AN46" i="1" s="1"/>
  <c r="AI48" i="1"/>
  <c r="AI49" i="1"/>
  <c r="AI50" i="1"/>
  <c r="AG49" i="1"/>
  <c r="AG48" i="1"/>
  <c r="AG50" i="1"/>
  <c r="AI47" i="1"/>
  <c r="AG47" i="1"/>
  <c r="AI46" i="1"/>
  <c r="AG46" i="1"/>
  <c r="AI36" i="1"/>
  <c r="AI35" i="1"/>
  <c r="AI27" i="1"/>
  <c r="AI26" i="1"/>
  <c r="AI19" i="1"/>
  <c r="AI20" i="1"/>
  <c r="AI18" i="1"/>
  <c r="AI10" i="1"/>
  <c r="AI9" i="1"/>
  <c r="J7" i="1"/>
  <c r="J6" i="1"/>
  <c r="J5" i="1"/>
  <c r="AG36" i="1"/>
  <c r="AG35" i="1"/>
  <c r="AG27" i="1"/>
  <c r="AG26" i="1"/>
  <c r="AG19" i="1"/>
  <c r="AG20" i="1"/>
  <c r="AG18" i="1"/>
  <c r="AG10" i="1"/>
  <c r="AG9" i="1"/>
  <c r="J18" i="1"/>
  <c r="H18" i="1" s="1"/>
  <c r="J19" i="1"/>
  <c r="H19" i="1" s="1"/>
  <c r="J20" i="1"/>
  <c r="H20" i="1" s="1"/>
  <c r="J21" i="1"/>
  <c r="H21" i="1" s="1"/>
  <c r="J22" i="1"/>
  <c r="H22" i="1" s="1"/>
  <c r="J17" i="1"/>
  <c r="H17" i="1" s="1"/>
  <c r="I17" i="1"/>
  <c r="I19" i="1"/>
  <c r="I20" i="1"/>
  <c r="I21" i="1"/>
  <c r="I22" i="1"/>
  <c r="I18" i="1"/>
  <c r="AA37" i="1" l="1"/>
  <c r="AA40" i="1" s="1"/>
  <c r="AA22" i="1"/>
  <c r="V22" i="1"/>
  <c r="AG62" i="1"/>
  <c r="AG51" i="1"/>
  <c r="AG39" i="1"/>
  <c r="H24" i="1"/>
  <c r="AG29" i="1"/>
  <c r="AG21" i="1"/>
  <c r="AG12" i="1"/>
  <c r="I24" i="1"/>
  <c r="AA41" i="1" l="1"/>
  <c r="AA25" i="1"/>
  <c r="AA26" i="1"/>
</calcChain>
</file>

<file path=xl/sharedStrings.xml><?xml version="1.0" encoding="utf-8"?>
<sst xmlns="http://schemas.openxmlformats.org/spreadsheetml/2006/main" count="385" uniqueCount="238">
  <si>
    <t>Nasi Lemak</t>
  </si>
  <si>
    <t>Chee Cheong Fun</t>
  </si>
  <si>
    <t>Spagheti</t>
  </si>
  <si>
    <t>A</t>
  </si>
  <si>
    <t>B</t>
  </si>
  <si>
    <t>Fry Chicken</t>
  </si>
  <si>
    <t>Nugget</t>
  </si>
  <si>
    <t>Hot Dog</t>
  </si>
  <si>
    <t>Finger Fry</t>
  </si>
  <si>
    <t>Pop Corn Chicken</t>
  </si>
  <si>
    <t>Fun Fried</t>
  </si>
  <si>
    <t>1kg  x 5</t>
  </si>
  <si>
    <t>1 kg x 5</t>
  </si>
  <si>
    <t>850g x 5</t>
  </si>
  <si>
    <t>800g x 5</t>
  </si>
  <si>
    <t>10 x 5</t>
  </si>
  <si>
    <t>20kg</t>
  </si>
  <si>
    <t xml:space="preserve"> </t>
  </si>
  <si>
    <t>Unit Price</t>
  </si>
  <si>
    <t>Total</t>
  </si>
  <si>
    <t>Cost @100g</t>
  </si>
  <si>
    <t xml:space="preserve">Unit </t>
  </si>
  <si>
    <t>Total Weight</t>
  </si>
  <si>
    <t xml:space="preserve">PopCorn </t>
  </si>
  <si>
    <t>Fun Fri</t>
  </si>
  <si>
    <t>Weight</t>
  </si>
  <si>
    <t>Weight(g)</t>
  </si>
  <si>
    <t>KFC</t>
  </si>
  <si>
    <t>Cost (RM)</t>
  </si>
  <si>
    <t>NOS</t>
  </si>
  <si>
    <t>Finger Ftied 4.25KG For 28 set</t>
  </si>
  <si>
    <t>Nugget 5 Kg For 25 Set</t>
  </si>
  <si>
    <t>Cost (100g)</t>
  </si>
  <si>
    <t>4 KG FOR 28 SET</t>
  </si>
  <si>
    <t>Total 56 Set</t>
  </si>
  <si>
    <t>Hot Dog 5 Kg For 56 Set</t>
  </si>
  <si>
    <t>Total 55Set</t>
  </si>
  <si>
    <t>FRIED ADD 15 PACK</t>
  </si>
  <si>
    <t>Est KG</t>
  </si>
  <si>
    <t>Est Cost</t>
  </si>
  <si>
    <t>Package B-1 (Pop Corn Chicken)</t>
  </si>
  <si>
    <t>Package B-2 (Finger Fry)</t>
  </si>
  <si>
    <t>Package B-3 (KFC)</t>
  </si>
  <si>
    <t>Package B-4 (Nugget)</t>
  </si>
  <si>
    <t>Chee Chung Fun</t>
  </si>
  <si>
    <t>Cost @ pcs</t>
  </si>
  <si>
    <t>Wan Tan</t>
  </si>
  <si>
    <t>Pcs</t>
  </si>
  <si>
    <t>Pucuk</t>
  </si>
  <si>
    <t>CCF</t>
  </si>
  <si>
    <t>PUCUK</t>
  </si>
  <si>
    <t>Fish Ball 1</t>
  </si>
  <si>
    <t xml:space="preserve">Fish Ball 2 </t>
  </si>
  <si>
    <t>Cost @</t>
  </si>
  <si>
    <t>PCS</t>
  </si>
  <si>
    <t>Total 100 Set</t>
  </si>
  <si>
    <t>4 KG FOR 28 SET (Add 5 PACK) pop corn</t>
  </si>
  <si>
    <t>4.25Kg For 28 Set (Add 5 PACK)  Finger Fried</t>
  </si>
  <si>
    <t>Finger Fried</t>
  </si>
  <si>
    <t>6kg For 30 Set (Add 6 PACK) Nugget</t>
  </si>
  <si>
    <t>6kg For 30 Set (Add 6 PACK) Nugge</t>
  </si>
  <si>
    <t>Cooked</t>
  </si>
  <si>
    <t>Cooked %</t>
  </si>
  <si>
    <t>COMBO SET</t>
  </si>
  <si>
    <t>Pop Corn</t>
  </si>
  <si>
    <t xml:space="preserve">Finger </t>
  </si>
  <si>
    <t>PAX</t>
  </si>
  <si>
    <t>SET A</t>
  </si>
  <si>
    <t>Chu Chang Fun</t>
  </si>
  <si>
    <t>Finger &amp; Hot Dog</t>
  </si>
  <si>
    <t>MENU 1 :</t>
  </si>
  <si>
    <t xml:space="preserve">MENU 2: </t>
  </si>
  <si>
    <t>A+B+C</t>
  </si>
  <si>
    <t>C + D + E</t>
  </si>
  <si>
    <t>D + 2C</t>
  </si>
  <si>
    <t>RM20</t>
  </si>
  <si>
    <t>PRICE LIST</t>
  </si>
  <si>
    <t>Choose 1 only</t>
  </si>
  <si>
    <t>Rejoice kitchen Food &amp; Drink Order Menu</t>
  </si>
  <si>
    <t>Finger</t>
  </si>
  <si>
    <t>90g</t>
  </si>
  <si>
    <t>150g</t>
  </si>
  <si>
    <t>95g</t>
  </si>
  <si>
    <t>135g</t>
  </si>
  <si>
    <t>COMBO SET (D)</t>
  </si>
  <si>
    <t>B1 pop corn chicken</t>
  </si>
  <si>
    <t>B2 Finger &amp; Hot Dog</t>
  </si>
  <si>
    <t>B3 KFC</t>
  </si>
  <si>
    <t>B4 Nugget</t>
  </si>
  <si>
    <t>A1 Nasi Lemak</t>
  </si>
  <si>
    <t>A2 Chu Chang Fun</t>
  </si>
  <si>
    <t>A3 Spagheti</t>
  </si>
  <si>
    <t xml:space="preserve">C1 TEH </t>
  </si>
  <si>
    <t>C2 KOPI</t>
  </si>
  <si>
    <t>C3 CINCAU LONGAN</t>
  </si>
  <si>
    <t>C4 LO HON GUO</t>
  </si>
  <si>
    <t>C5 BARLIE</t>
  </si>
  <si>
    <t>C6 Bottle Water</t>
  </si>
  <si>
    <t>C7 ASAM (RESERVED)</t>
  </si>
  <si>
    <t>D1 FRIED COMBO</t>
  </si>
  <si>
    <t>E1 CUT FRUIT</t>
  </si>
  <si>
    <t>E2 CUP CAKE</t>
  </si>
  <si>
    <t>63g</t>
  </si>
  <si>
    <t>72g</t>
  </si>
  <si>
    <t>60g</t>
  </si>
  <si>
    <t>70g</t>
  </si>
  <si>
    <t xml:space="preserve">FOOD PREPARATION (Category B &amp; D) </t>
  </si>
  <si>
    <t>Kitchen use only</t>
  </si>
  <si>
    <t>Chu Cheong Fun</t>
  </si>
  <si>
    <t>FuCuk</t>
  </si>
  <si>
    <t xml:space="preserve">Fiah Ball 2 </t>
  </si>
  <si>
    <t xml:space="preserve">FOOD PREPARATION CHEE CHEONG FUN (Category A2) </t>
  </si>
  <si>
    <t xml:space="preserve">FOOD PREPARATION NASI LEMAK (Category A1) </t>
  </si>
  <si>
    <t>Nasi lemak</t>
  </si>
  <si>
    <t xml:space="preserve">sambal </t>
  </si>
  <si>
    <t>30g</t>
  </si>
  <si>
    <t xml:space="preserve">FOOD PREPARATION (Category C) </t>
  </si>
  <si>
    <t>5 OZ</t>
  </si>
  <si>
    <t>HOT</t>
  </si>
  <si>
    <t>AIS</t>
  </si>
  <si>
    <t>12 OZ</t>
  </si>
  <si>
    <t xml:space="preserve">FOOD PREPARATION (Category E) </t>
  </si>
  <si>
    <t>Water Melon</t>
  </si>
  <si>
    <t>Papaya</t>
  </si>
  <si>
    <t>Guava</t>
  </si>
  <si>
    <t>Cup Cake</t>
  </si>
  <si>
    <t>450g</t>
  </si>
  <si>
    <t>FRIED ADD 16 PACK</t>
  </si>
  <si>
    <t>add comb.</t>
  </si>
  <si>
    <t>hot dog</t>
  </si>
  <si>
    <t>pop corn</t>
  </si>
  <si>
    <t>finger</t>
  </si>
  <si>
    <t>Fun</t>
  </si>
  <si>
    <t>850g * 8</t>
  </si>
  <si>
    <t>800g * 8</t>
  </si>
  <si>
    <t>1kg * 8</t>
  </si>
  <si>
    <t>1kg * 16</t>
  </si>
  <si>
    <t>1 kg * 2</t>
  </si>
  <si>
    <t>Sweet souce</t>
  </si>
  <si>
    <t>Chili Source</t>
  </si>
  <si>
    <t>SET prepared</t>
  </si>
  <si>
    <t>Fish Ball 2</t>
  </si>
  <si>
    <t>1 * 100pcs =</t>
  </si>
  <si>
    <t>3 * 100pcs =</t>
  </si>
  <si>
    <t>(6 BOX)</t>
  </si>
  <si>
    <t>(2 bag)</t>
  </si>
  <si>
    <t>300nos</t>
  </si>
  <si>
    <t>100nos</t>
  </si>
  <si>
    <t>Profit 30%</t>
  </si>
  <si>
    <t>Profit 40%</t>
  </si>
  <si>
    <t>RM10</t>
  </si>
  <si>
    <t>Item</t>
  </si>
  <si>
    <t>Re-Packed Food</t>
  </si>
  <si>
    <t>C7 ASAM</t>
  </si>
  <si>
    <t xml:space="preserve">Popcorn chic </t>
  </si>
  <si>
    <t>Cook 1</t>
  </si>
  <si>
    <t>Cook 2</t>
  </si>
  <si>
    <t>Helper</t>
  </si>
  <si>
    <t xml:space="preserve">Rejoice 1 </t>
  </si>
  <si>
    <t xml:space="preserve">Rejoice 2 </t>
  </si>
  <si>
    <t xml:space="preserve">Rejoice 3 </t>
  </si>
  <si>
    <t>9 am - 11am</t>
  </si>
  <si>
    <t>Kitchen</t>
  </si>
  <si>
    <t>R3</t>
  </si>
  <si>
    <t>R1</t>
  </si>
  <si>
    <t>R2</t>
  </si>
  <si>
    <t>Food Counter</t>
  </si>
  <si>
    <t>11am- 13pm</t>
  </si>
  <si>
    <t>13pm-14pm</t>
  </si>
  <si>
    <t>Leader / Pack 1</t>
  </si>
  <si>
    <t>Pack 2</t>
  </si>
  <si>
    <t>Rejoice Kitchen Job Assign &amp; Duty Roster</t>
  </si>
  <si>
    <t>Water &amp; Fruit</t>
  </si>
  <si>
    <t>Sis. Megan</t>
  </si>
  <si>
    <t>Sis. Yoke Hua</t>
  </si>
  <si>
    <t>Sis. Aki</t>
  </si>
  <si>
    <t>Sis. Conie</t>
  </si>
  <si>
    <t>Sis. Linda</t>
  </si>
  <si>
    <t>Sis. Jenny</t>
  </si>
  <si>
    <t>Sis. Joyce</t>
  </si>
  <si>
    <t>Sis. Debbie</t>
  </si>
  <si>
    <t>Sis. Audrey</t>
  </si>
  <si>
    <t>Bro. Wong</t>
  </si>
  <si>
    <t>Bro. Andrew</t>
  </si>
  <si>
    <t>Bro. Ermud</t>
  </si>
  <si>
    <t>Sis. Bee Ping</t>
  </si>
  <si>
    <t xml:space="preserve">Original </t>
  </si>
  <si>
    <t>Total Pack</t>
  </si>
  <si>
    <t>SELL (g)</t>
  </si>
  <si>
    <t>EST SELL</t>
  </si>
  <si>
    <t>Cost</t>
  </si>
  <si>
    <t>%</t>
  </si>
  <si>
    <t>RM</t>
  </si>
  <si>
    <t>Profit 50%</t>
  </si>
  <si>
    <t>PROFIT 40%</t>
  </si>
  <si>
    <t>PROFIT 50%</t>
  </si>
  <si>
    <t>Price</t>
  </si>
  <si>
    <t>@RM10</t>
  </si>
  <si>
    <t xml:space="preserve">FOO </t>
  </si>
  <si>
    <t>NASI LEMAK</t>
  </si>
  <si>
    <t>LINDA</t>
  </si>
  <si>
    <t>MRS. TING</t>
  </si>
  <si>
    <t>MR. WONG</t>
  </si>
  <si>
    <t>LO HON GOU</t>
  </si>
  <si>
    <t>MRS LEE</t>
  </si>
  <si>
    <t>ASAM BOI</t>
  </si>
  <si>
    <t>LONGAN CINCAU</t>
  </si>
  <si>
    <t>SUNQUIT</t>
  </si>
  <si>
    <t>SAMBAL</t>
  </si>
  <si>
    <t>KACANG</t>
  </si>
  <si>
    <t>KOPI TARIK</t>
  </si>
  <si>
    <t>BOTTLE WATER (250ml)</t>
  </si>
  <si>
    <t>Special Task</t>
  </si>
  <si>
    <t>TEH TARIK</t>
  </si>
  <si>
    <t>6.30am - 9am</t>
  </si>
  <si>
    <t>C5 Sunquit</t>
  </si>
  <si>
    <t>(Limited 30 Set)</t>
  </si>
  <si>
    <t>Boiled Egg</t>
  </si>
  <si>
    <t>Cucumber</t>
  </si>
  <si>
    <t>1 pc</t>
  </si>
  <si>
    <t>4 slices</t>
  </si>
  <si>
    <t>Dibble</t>
  </si>
  <si>
    <t>AIS CUBE</t>
  </si>
  <si>
    <t>Menu 4:</t>
  </si>
  <si>
    <t>MENU 3:</t>
  </si>
  <si>
    <t>2F</t>
  </si>
  <si>
    <t>F1 pop corn chicken</t>
  </si>
  <si>
    <t xml:space="preserve">F2 Finger </t>
  </si>
  <si>
    <t>F3 Hot Dog</t>
  </si>
  <si>
    <t>F (RePacked Food)</t>
  </si>
  <si>
    <t>A(Meal)</t>
  </si>
  <si>
    <t>B (Snack)</t>
  </si>
  <si>
    <t>C (Drinks)</t>
  </si>
  <si>
    <t>D (COMBO)</t>
  </si>
  <si>
    <t>E (Desert)</t>
  </si>
  <si>
    <t>E3 Red Bean</t>
  </si>
  <si>
    <t>F4 Nugget</t>
  </si>
  <si>
    <t>R1 R2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</si>
</sst>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9"/>
      <name val="Calibri"/>
      <family val="2"/>
      <scheme val="minor"/>
    </font>
    <font>
      <u/>
      <sz val="11"/>
      <color theme="9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8" xfId="0" applyFont="1" applyBorder="1"/>
    <xf numFmtId="0" fontId="1" fillId="0" borderId="1" xfId="0" applyFont="1" applyBorder="1"/>
    <xf numFmtId="0" fontId="1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6" xfId="0" applyBorder="1" applyAlignment="1"/>
    <xf numFmtId="0" fontId="0" fillId="0" borderId="25" xfId="0" applyBorder="1"/>
    <xf numFmtId="0" fontId="0" fillId="0" borderId="26" xfId="0" applyBorder="1"/>
    <xf numFmtId="0" fontId="1" fillId="0" borderId="26" xfId="0" applyFont="1" applyBorder="1"/>
    <xf numFmtId="0" fontId="1" fillId="0" borderId="28" xfId="0" applyFont="1" applyBorder="1"/>
    <xf numFmtId="0" fontId="1" fillId="0" borderId="10" xfId="0" applyFont="1" applyBorder="1"/>
    <xf numFmtId="0" fontId="0" fillId="0" borderId="10" xfId="0" applyBorder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1" fontId="0" fillId="0" borderId="0" xfId="0" applyNumberFormat="1"/>
    <xf numFmtId="1" fontId="0" fillId="0" borderId="0" xfId="0" applyNumberFormat="1" applyBorder="1"/>
    <xf numFmtId="0" fontId="4" fillId="0" borderId="7" xfId="0" applyFont="1" applyBorder="1"/>
    <xf numFmtId="0" fontId="4" fillId="0" borderId="9" xfId="0" applyFont="1" applyBorder="1"/>
    <xf numFmtId="0" fontId="4" fillId="0" borderId="2" xfId="0" applyFont="1" applyBorder="1"/>
    <xf numFmtId="1" fontId="4" fillId="0" borderId="4" xfId="0" applyNumberFormat="1" applyFont="1" applyBorder="1"/>
    <xf numFmtId="0" fontId="4" fillId="0" borderId="38" xfId="0" applyFont="1" applyBorder="1"/>
    <xf numFmtId="0" fontId="4" fillId="0" borderId="5" xfId="0" applyFont="1" applyBorder="1"/>
    <xf numFmtId="1" fontId="4" fillId="0" borderId="6" xfId="0" applyNumberFormat="1" applyFont="1" applyBorder="1"/>
    <xf numFmtId="0" fontId="4" fillId="0" borderId="39" xfId="0" applyFont="1" applyBorder="1" applyAlignment="1">
      <alignment horizontal="left" indent="1"/>
    </xf>
    <xf numFmtId="1" fontId="4" fillId="0" borderId="9" xfId="0" applyNumberFormat="1" applyFont="1" applyBorder="1"/>
    <xf numFmtId="0" fontId="4" fillId="0" borderId="40" xfId="0" applyFont="1" applyBorder="1"/>
    <xf numFmtId="0" fontId="4" fillId="0" borderId="6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8" xfId="0" applyFont="1" applyFill="1" applyBorder="1"/>
    <xf numFmtId="0" fontId="2" fillId="0" borderId="0" xfId="0" applyFont="1" applyBorder="1"/>
    <xf numFmtId="0" fontId="2" fillId="0" borderId="14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/>
    <xf numFmtId="0" fontId="2" fillId="0" borderId="0" xfId="0" applyFont="1"/>
    <xf numFmtId="0" fontId="4" fillId="0" borderId="39" xfId="0" applyFont="1" applyBorder="1"/>
    <xf numFmtId="0" fontId="4" fillId="0" borderId="34" xfId="0" applyFont="1" applyBorder="1"/>
    <xf numFmtId="0" fontId="4" fillId="0" borderId="41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37" xfId="0" applyFont="1" applyBorder="1"/>
    <xf numFmtId="0" fontId="4" fillId="0" borderId="35" xfId="0" applyFont="1" applyBorder="1"/>
    <xf numFmtId="0" fontId="4" fillId="0" borderId="13" xfId="0" applyFont="1" applyBorder="1"/>
    <xf numFmtId="0" fontId="4" fillId="0" borderId="36" xfId="0" applyFont="1" applyBorder="1"/>
    <xf numFmtId="0" fontId="4" fillId="0" borderId="1" xfId="0" applyFont="1" applyBorder="1"/>
    <xf numFmtId="0" fontId="4" fillId="0" borderId="14" xfId="0" applyFont="1" applyBorder="1"/>
    <xf numFmtId="0" fontId="0" fillId="0" borderId="0" xfId="0" applyFill="1" applyBorder="1" applyAlignment="1"/>
    <xf numFmtId="1" fontId="4" fillId="0" borderId="20" xfId="0" applyNumberFormat="1" applyFont="1" applyBorder="1"/>
    <xf numFmtId="1" fontId="4" fillId="0" borderId="33" xfId="0" applyNumberFormat="1" applyFont="1" applyBorder="1"/>
    <xf numFmtId="1" fontId="4" fillId="0" borderId="11" xfId="0" applyNumberFormat="1" applyFont="1" applyBorder="1"/>
    <xf numFmtId="0" fontId="4" fillId="0" borderId="18" xfId="0" applyFont="1" applyBorder="1"/>
    <xf numFmtId="0" fontId="4" fillId="0" borderId="44" xfId="0" applyFont="1" applyBorder="1" applyAlignment="1">
      <alignment horizontal="left" indent="1"/>
    </xf>
    <xf numFmtId="0" fontId="4" fillId="0" borderId="29" xfId="0" applyFont="1" applyBorder="1"/>
    <xf numFmtId="0" fontId="0" fillId="0" borderId="1" xfId="0" applyBorder="1" applyAlignment="1"/>
    <xf numFmtId="164" fontId="0" fillId="0" borderId="1" xfId="0" applyNumberFormat="1" applyBorder="1"/>
    <xf numFmtId="164" fontId="1" fillId="0" borderId="1" xfId="0" applyNumberFormat="1" applyFont="1" applyBorder="1"/>
    <xf numFmtId="0" fontId="0" fillId="0" borderId="1" xfId="0" applyFill="1" applyBorder="1"/>
    <xf numFmtId="0" fontId="6" fillId="0" borderId="6" xfId="0" applyFont="1" applyBorder="1"/>
    <xf numFmtId="0" fontId="6" fillId="0" borderId="9" xfId="0" applyFont="1" applyBorder="1"/>
    <xf numFmtId="0" fontId="0" fillId="0" borderId="13" xfId="0" applyBorder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35" xfId="0" applyBorder="1" applyAlignment="1"/>
    <xf numFmtId="0" fontId="0" fillId="0" borderId="36" xfId="0" applyBorder="1"/>
    <xf numFmtId="0" fontId="1" fillId="0" borderId="36" xfId="0" applyFont="1" applyBorder="1"/>
    <xf numFmtId="0" fontId="0" fillId="0" borderId="45" xfId="0" applyBorder="1"/>
    <xf numFmtId="0" fontId="0" fillId="0" borderId="38" xfId="0" applyBorder="1" applyAlignment="1"/>
    <xf numFmtId="0" fontId="0" fillId="0" borderId="39" xfId="0" applyBorder="1"/>
    <xf numFmtId="0" fontId="0" fillId="0" borderId="40" xfId="0" applyBorder="1"/>
    <xf numFmtId="0" fontId="0" fillId="0" borderId="38" xfId="0" applyBorder="1"/>
    <xf numFmtId="0" fontId="1" fillId="0" borderId="39" xfId="0" applyFont="1" applyBorder="1"/>
    <xf numFmtId="0" fontId="1" fillId="0" borderId="40" xfId="0" applyFont="1" applyBorder="1"/>
    <xf numFmtId="0" fontId="6" fillId="0" borderId="1" xfId="0" applyFont="1" applyFill="1" applyBorder="1"/>
    <xf numFmtId="0" fontId="7" fillId="0" borderId="1" xfId="0" applyFont="1" applyBorder="1"/>
    <xf numFmtId="0" fontId="8" fillId="0" borderId="13" xfId="1" quotePrefix="1" applyFont="1" applyFill="1" applyBorder="1" applyAlignment="1"/>
    <xf numFmtId="0" fontId="4" fillId="0" borderId="8" xfId="0" applyFont="1" applyBorder="1"/>
    <xf numFmtId="0" fontId="4" fillId="0" borderId="45" xfId="0" applyFont="1" applyBorder="1"/>
    <xf numFmtId="0" fontId="0" fillId="0" borderId="0" xfId="0" applyBorder="1" applyAlignment="1">
      <alignment horizontal="left" indent="1"/>
    </xf>
    <xf numFmtId="0" fontId="2" fillId="0" borderId="35" xfId="0" applyFont="1" applyBorder="1"/>
    <xf numFmtId="0" fontId="2" fillId="0" borderId="36" xfId="0" applyFont="1" applyBorder="1"/>
    <xf numFmtId="0" fontId="2" fillId="0" borderId="45" xfId="0" applyFont="1" applyFill="1" applyBorder="1"/>
    <xf numFmtId="0" fontId="9" fillId="0" borderId="2" xfId="0" applyFont="1" applyBorder="1"/>
    <xf numFmtId="0" fontId="9" fillId="0" borderId="4" xfId="0" applyFont="1" applyBorder="1"/>
    <xf numFmtId="0" fontId="9" fillId="0" borderId="4" xfId="0" applyFont="1" applyFill="1" applyBorder="1"/>
    <xf numFmtId="0" fontId="9" fillId="0" borderId="2" xfId="0" applyFont="1" applyFill="1" applyBorder="1"/>
    <xf numFmtId="0" fontId="9" fillId="0" borderId="32" xfId="0" applyFont="1" applyFill="1" applyBorder="1"/>
    <xf numFmtId="0" fontId="9" fillId="0" borderId="5" xfId="0" applyFont="1" applyBorder="1"/>
    <xf numFmtId="0" fontId="9" fillId="0" borderId="6" xfId="0" applyFont="1" applyBorder="1"/>
    <xf numFmtId="0" fontId="9" fillId="0" borderId="26" xfId="0" applyFont="1" applyBorder="1"/>
    <xf numFmtId="0" fontId="9" fillId="0" borderId="7" xfId="0" applyFont="1" applyBorder="1"/>
    <xf numFmtId="0" fontId="9" fillId="0" borderId="9" xfId="0" applyFont="1" applyBorder="1"/>
    <xf numFmtId="0" fontId="9" fillId="0" borderId="10" xfId="0" applyFont="1" applyBorder="1"/>
    <xf numFmtId="0" fontId="4" fillId="2" borderId="38" xfId="0" applyFont="1" applyFill="1" applyBorder="1"/>
    <xf numFmtId="0" fontId="4" fillId="2" borderId="39" xfId="0" applyFont="1" applyFill="1" applyBorder="1"/>
    <xf numFmtId="0" fontId="4" fillId="2" borderId="40" xfId="0" applyFont="1" applyFill="1" applyBorder="1"/>
    <xf numFmtId="0" fontId="4" fillId="2" borderId="1" xfId="0" applyFont="1" applyFill="1" applyBorder="1"/>
    <xf numFmtId="0" fontId="4" fillId="2" borderId="13" xfId="0" applyFont="1" applyFill="1" applyBorder="1"/>
    <xf numFmtId="0" fontId="4" fillId="2" borderId="6" xfId="0" applyFont="1" applyFill="1" applyBorder="1"/>
    <xf numFmtId="0" fontId="4" fillId="3" borderId="38" xfId="0" applyFont="1" applyFill="1" applyBorder="1"/>
    <xf numFmtId="0" fontId="4" fillId="3" borderId="39" xfId="0" applyFont="1" applyFill="1" applyBorder="1"/>
    <xf numFmtId="0" fontId="4" fillId="3" borderId="40" xfId="0" applyFont="1" applyFill="1" applyBorder="1"/>
    <xf numFmtId="0" fontId="4" fillId="3" borderId="13" xfId="0" applyFont="1" applyFill="1" applyBorder="1"/>
    <xf numFmtId="0" fontId="4" fillId="3" borderId="1" xfId="0" applyFont="1" applyFill="1" applyBorder="1"/>
    <xf numFmtId="0" fontId="4" fillId="3" borderId="14" xfId="0" applyFont="1" applyFill="1" applyBorder="1"/>
    <xf numFmtId="0" fontId="4" fillId="4" borderId="38" xfId="0" applyFont="1" applyFill="1" applyBorder="1"/>
    <xf numFmtId="0" fontId="4" fillId="4" borderId="39" xfId="0" applyFont="1" applyFill="1" applyBorder="1"/>
    <xf numFmtId="0" fontId="4" fillId="4" borderId="40" xfId="0" applyFont="1" applyFill="1" applyBorder="1"/>
    <xf numFmtId="0" fontId="4" fillId="4" borderId="8" xfId="0" applyFont="1" applyFill="1" applyBorder="1"/>
    <xf numFmtId="0" fontId="4" fillId="4" borderId="9" xfId="0" applyFont="1" applyFill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9" fillId="0" borderId="18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4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@RM10" TargetMode="External"/><Relationship Id="rId1" Type="http://schemas.openxmlformats.org/officeDocument/2006/relationships/hyperlink" Target="mailto:G@RM1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3F70B-7106-464E-A07C-C982C2FA203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AA47-F6BC-434C-A749-9AADB28B6120}">
  <dimension ref="A3:AN62"/>
  <sheetViews>
    <sheetView topLeftCell="D16" zoomScaleNormal="100" workbookViewId="0">
      <selection activeCell="N30" sqref="N30"/>
    </sheetView>
  </sheetViews>
  <sheetFormatPr defaultRowHeight="14.5" x14ac:dyDescent="0.35"/>
  <cols>
    <col min="2" max="2" width="15.36328125" bestFit="1" customWidth="1"/>
    <col min="5" max="5" width="11.36328125" bestFit="1" customWidth="1"/>
    <col min="10" max="10" width="11.81640625" bestFit="1" customWidth="1"/>
    <col min="11" max="11" width="16.36328125" customWidth="1"/>
    <col min="12" max="12" width="15.453125" customWidth="1"/>
    <col min="13" max="13" width="15.6328125" customWidth="1"/>
    <col min="14" max="16" width="15.26953125" customWidth="1"/>
    <col min="17" max="17" width="26.26953125" bestFit="1" customWidth="1"/>
    <col min="18" max="18" width="24.7265625" customWidth="1"/>
    <col min="19" max="19" width="7.7265625" bestFit="1" customWidth="1"/>
    <col min="20" max="20" width="4.81640625" bestFit="1" customWidth="1"/>
    <col min="21" max="21" width="3.453125" bestFit="1" customWidth="1"/>
    <col min="22" max="22" width="5.81640625" bestFit="1" customWidth="1"/>
    <col min="23" max="23" width="7" bestFit="1" customWidth="1"/>
    <col min="24" max="24" width="7.453125" bestFit="1" customWidth="1"/>
    <col min="25" max="25" width="9.1796875" bestFit="1" customWidth="1"/>
    <col min="26" max="26" width="4.36328125" bestFit="1" customWidth="1"/>
    <col min="27" max="27" width="11.81640625" bestFit="1" customWidth="1"/>
    <col min="31" max="31" width="10.08984375" bestFit="1" customWidth="1"/>
  </cols>
  <sheetData>
    <row r="3" spans="1:39" x14ac:dyDescent="0.35">
      <c r="B3" t="s">
        <v>0</v>
      </c>
    </row>
    <row r="4" spans="1:39" x14ac:dyDescent="0.35">
      <c r="D4" t="s">
        <v>47</v>
      </c>
      <c r="J4" t="s">
        <v>45</v>
      </c>
    </row>
    <row r="5" spans="1:39" x14ac:dyDescent="0.35">
      <c r="B5" t="s">
        <v>1</v>
      </c>
      <c r="D5">
        <v>50</v>
      </c>
      <c r="F5">
        <v>15.5</v>
      </c>
      <c r="J5">
        <f>F5/D5</f>
        <v>0.31</v>
      </c>
    </row>
    <row r="6" spans="1:39" ht="15" thickBot="1" x14ac:dyDescent="0.4">
      <c r="B6" t="s">
        <v>46</v>
      </c>
      <c r="D6">
        <v>50</v>
      </c>
      <c r="F6">
        <v>17.600000000000001</v>
      </c>
      <c r="J6">
        <f>F6/D6</f>
        <v>0.35200000000000004</v>
      </c>
    </row>
    <row r="7" spans="1:39" ht="15" thickBot="1" x14ac:dyDescent="0.4">
      <c r="B7" t="s">
        <v>48</v>
      </c>
      <c r="D7">
        <v>50</v>
      </c>
      <c r="F7">
        <v>18</v>
      </c>
      <c r="J7">
        <f>F7/D7</f>
        <v>0.36</v>
      </c>
      <c r="AD7" s="128" t="s">
        <v>40</v>
      </c>
      <c r="AE7" s="129"/>
      <c r="AF7" s="129"/>
      <c r="AG7" s="129"/>
      <c r="AH7" s="130"/>
      <c r="AI7" s="130"/>
      <c r="AJ7" s="131"/>
    </row>
    <row r="8" spans="1:39" x14ac:dyDescent="0.35">
      <c r="B8" t="s">
        <v>2</v>
      </c>
      <c r="R8" t="s">
        <v>21</v>
      </c>
      <c r="AD8" s="10"/>
      <c r="AE8" s="11" t="s">
        <v>32</v>
      </c>
      <c r="AF8" s="11" t="s">
        <v>26</v>
      </c>
      <c r="AG8" s="11" t="s">
        <v>28</v>
      </c>
      <c r="AH8" s="14" t="s">
        <v>62</v>
      </c>
      <c r="AI8" s="14" t="s">
        <v>61</v>
      </c>
      <c r="AJ8" s="12" t="s">
        <v>29</v>
      </c>
    </row>
    <row r="9" spans="1:39" x14ac:dyDescent="0.35">
      <c r="M9" t="s">
        <v>44</v>
      </c>
      <c r="N9">
        <v>15</v>
      </c>
      <c r="AD9" s="2" t="s">
        <v>23</v>
      </c>
      <c r="AE9" s="1">
        <v>2.4249999999999998</v>
      </c>
      <c r="AF9" s="1">
        <v>140</v>
      </c>
      <c r="AG9" s="1">
        <f>AE9*AF9/100</f>
        <v>3.395</v>
      </c>
      <c r="AH9" s="15">
        <v>90</v>
      </c>
      <c r="AI9" s="15">
        <f>AF9*AH9/100</f>
        <v>126</v>
      </c>
      <c r="AJ9" s="3">
        <v>11</v>
      </c>
    </row>
    <row r="10" spans="1:39" x14ac:dyDescent="0.35">
      <c r="AD10" s="2" t="s">
        <v>24</v>
      </c>
      <c r="AE10" s="1">
        <v>0.85</v>
      </c>
      <c r="AF10" s="1">
        <v>100</v>
      </c>
      <c r="AG10" s="1">
        <f>AE10*AF10/100</f>
        <v>0.85</v>
      </c>
      <c r="AH10" s="15">
        <v>90</v>
      </c>
      <c r="AI10" s="15">
        <f>AF10*AH10/100</f>
        <v>90</v>
      </c>
      <c r="AJ10" s="3">
        <v>30</v>
      </c>
    </row>
    <row r="11" spans="1:39" x14ac:dyDescent="0.35">
      <c r="AD11" s="2"/>
      <c r="AE11" s="1"/>
      <c r="AF11" s="1"/>
      <c r="AG11" s="1"/>
      <c r="AH11" s="15"/>
      <c r="AI11" s="15"/>
      <c r="AJ11" s="3"/>
      <c r="AL11" s="9" t="s">
        <v>56</v>
      </c>
      <c r="AM11" s="9"/>
    </row>
    <row r="12" spans="1:39" ht="15" thickBot="1" x14ac:dyDescent="0.4">
      <c r="A12" t="s">
        <v>3</v>
      </c>
      <c r="AD12" s="2"/>
      <c r="AE12" s="1"/>
      <c r="AF12" s="1" t="s">
        <v>19</v>
      </c>
      <c r="AG12" s="8">
        <f>SUM(AG9:AG11)</f>
        <v>4.2450000000000001</v>
      </c>
      <c r="AH12" s="16"/>
      <c r="AI12" s="16"/>
      <c r="AJ12" s="3"/>
      <c r="AL12" s="135" t="s">
        <v>33</v>
      </c>
      <c r="AM12" s="136"/>
    </row>
    <row r="13" spans="1:39" ht="15" thickBot="1" x14ac:dyDescent="0.4"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AD13" s="4"/>
      <c r="AE13" s="5"/>
      <c r="AF13" s="5"/>
      <c r="AG13" s="132"/>
      <c r="AH13" s="133"/>
      <c r="AI13" s="133"/>
      <c r="AJ13" s="134"/>
      <c r="AL13" t="s">
        <v>34</v>
      </c>
    </row>
    <row r="14" spans="1:39" ht="26.5" thickBot="1" x14ac:dyDescent="0.65">
      <c r="K14" s="147" t="s">
        <v>152</v>
      </c>
      <c r="L14" s="148"/>
      <c r="M14" s="148"/>
      <c r="N14" s="148"/>
      <c r="O14" s="148"/>
      <c r="P14" s="148"/>
      <c r="Q14" s="148"/>
      <c r="R14" s="128" t="s">
        <v>194</v>
      </c>
      <c r="S14" s="129"/>
      <c r="T14" s="129"/>
      <c r="U14" s="129"/>
      <c r="V14" s="129"/>
      <c r="W14" s="129"/>
      <c r="X14" s="129"/>
      <c r="Y14" s="129"/>
      <c r="Z14" s="129"/>
      <c r="AA14" s="131"/>
    </row>
    <row r="15" spans="1:39" ht="24" thickBot="1" x14ac:dyDescent="0.6">
      <c r="J15" s="24"/>
      <c r="K15" s="143" t="s">
        <v>150</v>
      </c>
      <c r="L15" s="144"/>
      <c r="M15" s="143" t="s">
        <v>150</v>
      </c>
      <c r="N15" s="144"/>
      <c r="O15" s="145" t="s">
        <v>150</v>
      </c>
      <c r="P15" s="152"/>
      <c r="Q15" s="145" t="s">
        <v>151</v>
      </c>
      <c r="R15" s="85"/>
      <c r="S15" s="81" t="s">
        <v>186</v>
      </c>
      <c r="T15" s="78" t="s">
        <v>196</v>
      </c>
      <c r="U15" s="78" t="s">
        <v>47</v>
      </c>
      <c r="V15" s="78" t="s">
        <v>190</v>
      </c>
      <c r="W15" s="78" t="s">
        <v>188</v>
      </c>
      <c r="X15" s="93" t="s">
        <v>197</v>
      </c>
      <c r="Y15" s="79" t="s">
        <v>187</v>
      </c>
      <c r="Z15" s="79"/>
      <c r="AA15" s="80" t="s">
        <v>189</v>
      </c>
      <c r="AB15" s="65"/>
    </row>
    <row r="16" spans="1:39" ht="24" thickBot="1" x14ac:dyDescent="0.6">
      <c r="D16" t="s">
        <v>21</v>
      </c>
      <c r="E16" t="s">
        <v>22</v>
      </c>
      <c r="F16" t="s">
        <v>18</v>
      </c>
      <c r="G16" t="s">
        <v>38</v>
      </c>
      <c r="H16" t="s">
        <v>39</v>
      </c>
      <c r="I16" t="s">
        <v>19</v>
      </c>
      <c r="J16" t="s">
        <v>20</v>
      </c>
      <c r="K16" s="27" t="s">
        <v>148</v>
      </c>
      <c r="L16" s="28" t="s">
        <v>26</v>
      </c>
      <c r="M16" s="27" t="s">
        <v>149</v>
      </c>
      <c r="N16" s="28" t="s">
        <v>26</v>
      </c>
      <c r="O16" s="27" t="s">
        <v>193</v>
      </c>
      <c r="P16" s="28" t="s">
        <v>26</v>
      </c>
      <c r="Q16" s="146"/>
      <c r="R16" s="86"/>
      <c r="S16" s="82"/>
      <c r="T16" s="1"/>
      <c r="U16" s="1"/>
      <c r="V16" s="1"/>
      <c r="W16" s="1"/>
      <c r="X16" s="92"/>
      <c r="Y16" s="1"/>
      <c r="Z16" s="1"/>
      <c r="AA16" s="3"/>
      <c r="AD16" s="137" t="s">
        <v>41</v>
      </c>
      <c r="AE16" s="138"/>
      <c r="AF16" s="138"/>
      <c r="AG16" s="138"/>
      <c r="AH16" s="138"/>
      <c r="AI16" s="138"/>
      <c r="AJ16" s="139"/>
    </row>
    <row r="17" spans="1:40" ht="23.5" x14ac:dyDescent="0.55000000000000004">
      <c r="A17" t="s">
        <v>4</v>
      </c>
      <c r="B17" t="s">
        <v>5</v>
      </c>
      <c r="C17" t="s">
        <v>16</v>
      </c>
      <c r="D17">
        <v>1000</v>
      </c>
      <c r="E17">
        <v>20</v>
      </c>
      <c r="F17">
        <v>10.5</v>
      </c>
      <c r="G17">
        <v>20</v>
      </c>
      <c r="H17">
        <f>G17*J17*10</f>
        <v>210</v>
      </c>
      <c r="I17">
        <f>E17*F17</f>
        <v>210</v>
      </c>
      <c r="J17">
        <f>F17/D17*100</f>
        <v>1.05</v>
      </c>
      <c r="K17" s="29"/>
      <c r="L17" s="30"/>
      <c r="M17" s="29"/>
      <c r="N17" s="30"/>
      <c r="O17" s="66"/>
      <c r="P17" s="66"/>
      <c r="Q17" s="69"/>
      <c r="R17" s="86"/>
      <c r="S17" s="82"/>
      <c r="T17" s="1"/>
      <c r="U17" s="1"/>
      <c r="V17" s="1"/>
      <c r="W17" s="1"/>
      <c r="X17" s="92"/>
      <c r="Y17" s="1"/>
      <c r="Z17" s="1"/>
      <c r="AA17" s="3"/>
      <c r="AD17" s="10" t="s">
        <v>17</v>
      </c>
      <c r="AE17" s="11" t="s">
        <v>32</v>
      </c>
      <c r="AF17" s="11" t="s">
        <v>25</v>
      </c>
      <c r="AG17" s="11" t="s">
        <v>28</v>
      </c>
      <c r="AH17" s="14"/>
      <c r="AI17" s="14"/>
      <c r="AJ17" s="12"/>
    </row>
    <row r="18" spans="1:40" ht="23.5" x14ac:dyDescent="0.55000000000000004">
      <c r="B18" t="s">
        <v>6</v>
      </c>
      <c r="C18" t="s">
        <v>11</v>
      </c>
      <c r="D18">
        <v>1000</v>
      </c>
      <c r="E18">
        <v>5</v>
      </c>
      <c r="F18">
        <v>13.7</v>
      </c>
      <c r="G18">
        <v>13</v>
      </c>
      <c r="H18">
        <f t="shared" ref="H18:H22" si="0">G18*J18*10</f>
        <v>178.1</v>
      </c>
      <c r="I18">
        <f>E18*F18</f>
        <v>68.5</v>
      </c>
      <c r="J18">
        <f t="shared" ref="J18:J22" si="1">F18/D18*100</f>
        <v>1.3699999999999999</v>
      </c>
      <c r="K18" s="32">
        <f>F18*1.3</f>
        <v>17.809999999999999</v>
      </c>
      <c r="L18" s="33">
        <f>10/K18*1000</f>
        <v>561.48231330713088</v>
      </c>
      <c r="M18" s="32">
        <f>F18*1.4</f>
        <v>19.179999999999996</v>
      </c>
      <c r="N18" s="33">
        <f>10/M18*1000</f>
        <v>521.37643378519306</v>
      </c>
      <c r="O18" s="67">
        <f>F18*1.5</f>
        <v>20.549999999999997</v>
      </c>
      <c r="P18" s="67">
        <f>10/O18*1000</f>
        <v>486.61800486618012</v>
      </c>
      <c r="Q18" s="70" t="s">
        <v>6</v>
      </c>
      <c r="R18" s="34" t="s">
        <v>6</v>
      </c>
      <c r="S18" s="82">
        <v>1000</v>
      </c>
      <c r="T18" s="1">
        <v>13.7</v>
      </c>
      <c r="U18" s="1">
        <v>6</v>
      </c>
      <c r="V18" s="1">
        <f>U18*F18</f>
        <v>82.199999999999989</v>
      </c>
      <c r="W18" s="1">
        <f>S18*U18</f>
        <v>6000</v>
      </c>
      <c r="X18" s="92">
        <v>521</v>
      </c>
      <c r="Y18" s="73">
        <f>W18/X18</f>
        <v>11.516314779270633</v>
      </c>
      <c r="Z18" s="74">
        <v>11</v>
      </c>
      <c r="AA18" s="3">
        <f>Z18*10</f>
        <v>110</v>
      </c>
      <c r="AD18" s="2" t="s">
        <v>58</v>
      </c>
      <c r="AE18" s="1">
        <v>1.2350000000000001</v>
      </c>
      <c r="AF18" s="1">
        <v>150</v>
      </c>
      <c r="AG18" s="1">
        <f>AE18*AF18/100</f>
        <v>1.8525000000000003</v>
      </c>
      <c r="AH18" s="15">
        <v>100</v>
      </c>
      <c r="AI18" s="15">
        <f>AF18*AH18/100</f>
        <v>150</v>
      </c>
      <c r="AJ18" s="3">
        <v>13</v>
      </c>
    </row>
    <row r="19" spans="1:40" ht="23.5" x14ac:dyDescent="0.55000000000000004">
      <c r="B19" t="s">
        <v>7</v>
      </c>
      <c r="C19" t="s">
        <v>12</v>
      </c>
      <c r="D19">
        <v>1000</v>
      </c>
      <c r="E19">
        <v>5</v>
      </c>
      <c r="F19">
        <v>16.8</v>
      </c>
      <c r="G19">
        <v>7</v>
      </c>
      <c r="H19">
        <f t="shared" si="0"/>
        <v>117.60000000000002</v>
      </c>
      <c r="I19">
        <f t="shared" ref="I19:I22" si="2">E19*F19</f>
        <v>84</v>
      </c>
      <c r="J19">
        <f t="shared" si="1"/>
        <v>1.6800000000000002</v>
      </c>
      <c r="K19" s="32">
        <f>F19*1.3</f>
        <v>21.840000000000003</v>
      </c>
      <c r="L19" s="33">
        <f>10/K19*1000</f>
        <v>457.87545787545781</v>
      </c>
      <c r="M19" s="32">
        <f t="shared" ref="M19:M21" si="3">F19*1.4</f>
        <v>23.52</v>
      </c>
      <c r="N19" s="33">
        <f t="shared" ref="N19" si="4">10/M19*1000</f>
        <v>425.1700680272109</v>
      </c>
      <c r="O19" s="67">
        <f t="shared" ref="O19:O21" si="5">F19*1.5</f>
        <v>25.200000000000003</v>
      </c>
      <c r="P19" s="67">
        <f t="shared" ref="P19" si="6">10/O19*1000</f>
        <v>396.82539682539681</v>
      </c>
      <c r="Q19" s="70" t="s">
        <v>7</v>
      </c>
      <c r="R19" s="34" t="s">
        <v>7</v>
      </c>
      <c r="S19" s="82">
        <v>1000</v>
      </c>
      <c r="T19" s="1">
        <v>16.8</v>
      </c>
      <c r="U19" s="1">
        <v>6</v>
      </c>
      <c r="V19" s="1">
        <f>U19*F19</f>
        <v>100.80000000000001</v>
      </c>
      <c r="W19" s="1">
        <f t="shared" ref="W19:W21" si="7">S19*U19</f>
        <v>6000</v>
      </c>
      <c r="X19" s="92">
        <v>425</v>
      </c>
      <c r="Y19" s="73">
        <f t="shared" ref="Y19:Y21" si="8">W19/X19</f>
        <v>14.117647058823529</v>
      </c>
      <c r="Z19" s="74">
        <v>14</v>
      </c>
      <c r="AA19" s="3">
        <f t="shared" ref="AA19:AA21" si="9">Z19*10</f>
        <v>140</v>
      </c>
      <c r="AD19" s="2" t="s">
        <v>24</v>
      </c>
      <c r="AE19" s="1">
        <v>0.85</v>
      </c>
      <c r="AF19" s="1">
        <v>100</v>
      </c>
      <c r="AG19" s="1">
        <f t="shared" ref="AG19:AG20" si="10">AE19*AF19/100</f>
        <v>0.85</v>
      </c>
      <c r="AH19" s="15">
        <v>90</v>
      </c>
      <c r="AI19" s="15">
        <f t="shared" ref="AI19:AI20" si="11">AF19*AH19/100</f>
        <v>90</v>
      </c>
      <c r="AJ19" s="3">
        <v>30</v>
      </c>
      <c r="AL19" s="9" t="s">
        <v>57</v>
      </c>
      <c r="AM19" s="9"/>
      <c r="AN19" s="9"/>
    </row>
    <row r="20" spans="1:40" ht="23.5" x14ac:dyDescent="0.55000000000000004">
      <c r="B20" t="s">
        <v>8</v>
      </c>
      <c r="C20" t="s">
        <v>13</v>
      </c>
      <c r="D20">
        <v>850</v>
      </c>
      <c r="E20">
        <v>5</v>
      </c>
      <c r="F20">
        <v>10.5</v>
      </c>
      <c r="G20">
        <v>11.05</v>
      </c>
      <c r="H20">
        <f t="shared" si="0"/>
        <v>136.5</v>
      </c>
      <c r="I20">
        <f t="shared" si="2"/>
        <v>52.5</v>
      </c>
      <c r="J20">
        <f t="shared" si="1"/>
        <v>1.2352941176470587</v>
      </c>
      <c r="K20" s="32">
        <f>F20*1.3</f>
        <v>13.65</v>
      </c>
      <c r="L20" s="33">
        <f>10/K20*D20</f>
        <v>622.71062271062272</v>
      </c>
      <c r="M20" s="32">
        <f t="shared" si="3"/>
        <v>14.7</v>
      </c>
      <c r="N20" s="33">
        <f>10/M20*850</f>
        <v>578.23129251700675</v>
      </c>
      <c r="O20" s="67">
        <f t="shared" si="5"/>
        <v>15.75</v>
      </c>
      <c r="P20" s="67">
        <f>10/O20*850</f>
        <v>539.68253968253964</v>
      </c>
      <c r="Q20" s="70" t="s">
        <v>8</v>
      </c>
      <c r="R20" s="34" t="s">
        <v>8</v>
      </c>
      <c r="S20" s="82">
        <v>850</v>
      </c>
      <c r="T20" s="1">
        <v>10.5</v>
      </c>
      <c r="U20" s="1">
        <v>6</v>
      </c>
      <c r="V20" s="1">
        <f>U20*F20</f>
        <v>63</v>
      </c>
      <c r="W20" s="1">
        <f t="shared" si="7"/>
        <v>5100</v>
      </c>
      <c r="X20" s="92">
        <v>578</v>
      </c>
      <c r="Y20" s="73">
        <f t="shared" si="8"/>
        <v>8.8235294117647065</v>
      </c>
      <c r="Z20" s="74">
        <v>8</v>
      </c>
      <c r="AA20" s="3">
        <f t="shared" si="9"/>
        <v>80</v>
      </c>
      <c r="AD20" s="2" t="s">
        <v>7</v>
      </c>
      <c r="AE20" s="1">
        <v>1.68</v>
      </c>
      <c r="AF20" s="1">
        <v>95</v>
      </c>
      <c r="AG20" s="1">
        <f t="shared" si="10"/>
        <v>1.5959999999999999</v>
      </c>
      <c r="AH20" s="15">
        <v>100</v>
      </c>
      <c r="AI20" s="15">
        <f t="shared" si="11"/>
        <v>95</v>
      </c>
      <c r="AJ20" s="3">
        <v>5</v>
      </c>
      <c r="AL20" t="s">
        <v>30</v>
      </c>
    </row>
    <row r="21" spans="1:40" ht="24" thickBot="1" x14ac:dyDescent="0.6">
      <c r="B21" t="s">
        <v>9</v>
      </c>
      <c r="C21" t="s">
        <v>14</v>
      </c>
      <c r="D21">
        <v>800</v>
      </c>
      <c r="E21">
        <v>5</v>
      </c>
      <c r="F21">
        <v>19.399999999999999</v>
      </c>
      <c r="G21">
        <v>10.4</v>
      </c>
      <c r="H21">
        <f t="shared" si="0"/>
        <v>252.2</v>
      </c>
      <c r="I21">
        <f t="shared" si="2"/>
        <v>97</v>
      </c>
      <c r="J21">
        <f t="shared" si="1"/>
        <v>2.4249999999999998</v>
      </c>
      <c r="K21" s="32">
        <f>F21*1.3</f>
        <v>25.22</v>
      </c>
      <c r="L21" s="33">
        <f>10/K21*D21</f>
        <v>317.20856463124505</v>
      </c>
      <c r="M21" s="32">
        <f t="shared" si="3"/>
        <v>27.159999999999997</v>
      </c>
      <c r="N21" s="33">
        <f>10/M21*800</f>
        <v>294.55081001472757</v>
      </c>
      <c r="O21" s="67">
        <f t="shared" si="5"/>
        <v>29.099999999999998</v>
      </c>
      <c r="P21" s="67">
        <f>10/O21*800</f>
        <v>274.91408934707903</v>
      </c>
      <c r="Q21" s="70" t="s">
        <v>9</v>
      </c>
      <c r="R21" s="34" t="s">
        <v>9</v>
      </c>
      <c r="S21" s="82">
        <v>800</v>
      </c>
      <c r="T21" s="75">
        <v>19.399999999999999</v>
      </c>
      <c r="U21" s="72">
        <v>6</v>
      </c>
      <c r="V21" s="1">
        <f>U21*F21</f>
        <v>116.39999999999999</v>
      </c>
      <c r="W21" s="1">
        <f t="shared" si="7"/>
        <v>4800</v>
      </c>
      <c r="X21" s="92">
        <v>295</v>
      </c>
      <c r="Y21" s="73">
        <f t="shared" si="8"/>
        <v>16.271186440677965</v>
      </c>
      <c r="Z21" s="74">
        <v>16</v>
      </c>
      <c r="AA21" s="3">
        <f t="shared" si="9"/>
        <v>160</v>
      </c>
      <c r="AD21" s="2"/>
      <c r="AE21" s="1"/>
      <c r="AF21" s="5" t="s">
        <v>19</v>
      </c>
      <c r="AG21" s="7">
        <f>SUM(AG17:AG20)</f>
        <v>4.2984999999999998</v>
      </c>
      <c r="AH21" s="17"/>
      <c r="AI21" s="17"/>
      <c r="AJ21" s="3"/>
      <c r="AL21" t="s">
        <v>35</v>
      </c>
    </row>
    <row r="22" spans="1:40" ht="24" thickBot="1" x14ac:dyDescent="0.6">
      <c r="B22" t="s">
        <v>10</v>
      </c>
      <c r="C22" t="s">
        <v>15</v>
      </c>
      <c r="D22">
        <v>1000</v>
      </c>
      <c r="E22">
        <v>10</v>
      </c>
      <c r="F22">
        <v>8.5</v>
      </c>
      <c r="G22">
        <v>26</v>
      </c>
      <c r="H22">
        <f t="shared" si="0"/>
        <v>221</v>
      </c>
      <c r="I22">
        <f t="shared" si="2"/>
        <v>85</v>
      </c>
      <c r="J22">
        <f t="shared" si="1"/>
        <v>0.85000000000000009</v>
      </c>
      <c r="K22" s="27"/>
      <c r="L22" s="35"/>
      <c r="M22" s="27"/>
      <c r="N22" s="35"/>
      <c r="O22" s="68"/>
      <c r="P22" s="68"/>
      <c r="Q22" s="71"/>
      <c r="R22" s="86"/>
      <c r="S22" s="83"/>
      <c r="T22" s="8" t="s">
        <v>17</v>
      </c>
      <c r="U22" s="1"/>
      <c r="V22" s="91">
        <f>SUM(V18:V21)</f>
        <v>362.4</v>
      </c>
      <c r="W22" s="1"/>
      <c r="X22" s="92"/>
      <c r="Y22" s="73"/>
      <c r="Z22" s="73"/>
      <c r="AA22" s="76">
        <f>SUM(AA18:AA21)</f>
        <v>490</v>
      </c>
      <c r="AD22" s="4"/>
      <c r="AE22" s="5"/>
      <c r="AF22" s="5"/>
      <c r="AG22" s="7"/>
      <c r="AH22" s="18"/>
      <c r="AI22" s="18"/>
      <c r="AJ22" s="6"/>
      <c r="AL22" t="s">
        <v>34</v>
      </c>
    </row>
    <row r="23" spans="1:40" ht="15" thickBot="1" x14ac:dyDescent="0.4">
      <c r="L23" s="25"/>
      <c r="M23" s="21"/>
      <c r="N23" s="26"/>
      <c r="O23" s="26"/>
      <c r="P23" s="26"/>
      <c r="Q23" s="21"/>
      <c r="R23" s="86"/>
      <c r="S23" s="82"/>
      <c r="T23" s="1"/>
      <c r="U23" s="1"/>
      <c r="V23" s="1"/>
      <c r="W23" s="1"/>
      <c r="X23" s="92"/>
      <c r="Y23" s="73"/>
      <c r="Z23" s="73"/>
      <c r="AA23" s="3"/>
    </row>
    <row r="24" spans="1:40" ht="15" thickBot="1" x14ac:dyDescent="0.4">
      <c r="H24">
        <f>SUM(H17:H23)</f>
        <v>1115.4000000000001</v>
      </c>
      <c r="I24">
        <f>SUM(I17:I23)</f>
        <v>597</v>
      </c>
      <c r="M24" s="21"/>
      <c r="N24" s="26"/>
      <c r="O24" s="26"/>
      <c r="P24" s="26"/>
      <c r="Q24" s="21"/>
      <c r="R24" s="86"/>
      <c r="S24" s="82"/>
      <c r="T24" s="1"/>
      <c r="U24" s="1"/>
      <c r="V24" s="1"/>
      <c r="W24" s="1"/>
      <c r="X24" s="92"/>
      <c r="Y24" s="73"/>
      <c r="Z24" s="73"/>
      <c r="AA24" s="3"/>
      <c r="AD24" s="137" t="s">
        <v>42</v>
      </c>
      <c r="AE24" s="138"/>
      <c r="AF24" s="138"/>
      <c r="AG24" s="138"/>
      <c r="AH24" s="138"/>
      <c r="AI24" s="138"/>
      <c r="AJ24" s="139"/>
    </row>
    <row r="25" spans="1:40" x14ac:dyDescent="0.35">
      <c r="M25" s="21"/>
      <c r="N25" s="21"/>
      <c r="O25" s="21"/>
      <c r="P25" s="21"/>
      <c r="Q25" s="21"/>
      <c r="R25" s="86"/>
      <c r="S25" s="82"/>
      <c r="T25" s="1"/>
      <c r="U25" s="1"/>
      <c r="V25" s="1"/>
      <c r="W25" s="1"/>
      <c r="X25" s="92"/>
      <c r="Y25" s="73"/>
      <c r="Z25" s="73" t="s">
        <v>192</v>
      </c>
      <c r="AA25" s="76">
        <f>AA22-V22</f>
        <v>127.60000000000002</v>
      </c>
      <c r="AD25" s="10"/>
      <c r="AE25" s="11" t="s">
        <v>32</v>
      </c>
      <c r="AF25" s="11" t="s">
        <v>25</v>
      </c>
      <c r="AG25" s="11" t="s">
        <v>28</v>
      </c>
      <c r="AH25" s="14"/>
      <c r="AI25" s="14"/>
      <c r="AJ25" s="12"/>
    </row>
    <row r="26" spans="1:40" ht="15" thickBot="1" x14ac:dyDescent="0.4">
      <c r="M26" s="21"/>
      <c r="N26" s="21"/>
      <c r="O26" s="21"/>
      <c r="P26" s="21"/>
      <c r="Q26" s="21"/>
      <c r="R26" s="87"/>
      <c r="S26" s="84"/>
      <c r="T26" s="5"/>
      <c r="U26" s="5"/>
      <c r="V26" s="5"/>
      <c r="W26" s="5"/>
      <c r="X26" s="5"/>
      <c r="Y26" s="5"/>
      <c r="Z26" s="5" t="s">
        <v>191</v>
      </c>
      <c r="AA26" s="77">
        <f>AA22/V22</f>
        <v>1.3520971302428257</v>
      </c>
      <c r="AD26" s="2" t="s">
        <v>27</v>
      </c>
      <c r="AE26" s="1">
        <v>1.05</v>
      </c>
      <c r="AF26" s="1">
        <v>300</v>
      </c>
      <c r="AG26" s="1">
        <f>AE26*AF26/100</f>
        <v>3.15</v>
      </c>
      <c r="AH26" s="15">
        <v>80</v>
      </c>
      <c r="AI26" s="15">
        <f>AH26*AF26/100</f>
        <v>240</v>
      </c>
      <c r="AJ26" s="3"/>
    </row>
    <row r="27" spans="1:40" x14ac:dyDescent="0.35">
      <c r="AD27" s="2" t="s">
        <v>24</v>
      </c>
      <c r="AE27" s="1">
        <v>0.85</v>
      </c>
      <c r="AF27" s="1">
        <v>100</v>
      </c>
      <c r="AG27" s="1">
        <f t="shared" ref="AG27" si="12">AE27*AF27/100</f>
        <v>0.85</v>
      </c>
      <c r="AH27" s="15">
        <v>90</v>
      </c>
      <c r="AI27" s="15">
        <f>AH27*AF27/100</f>
        <v>90</v>
      </c>
      <c r="AJ27" s="3">
        <v>45</v>
      </c>
    </row>
    <row r="28" spans="1:40" ht="15" thickBot="1" x14ac:dyDescent="0.4">
      <c r="AD28" s="2"/>
      <c r="AE28" s="1"/>
      <c r="AF28" s="1"/>
      <c r="AG28" s="1" t="s">
        <v>17</v>
      </c>
      <c r="AH28" s="15"/>
      <c r="AI28" s="15"/>
      <c r="AJ28" s="3"/>
    </row>
    <row r="29" spans="1:40" ht="15" thickBot="1" x14ac:dyDescent="0.4">
      <c r="R29" s="128" t="s">
        <v>195</v>
      </c>
      <c r="S29" s="129"/>
      <c r="T29" s="129"/>
      <c r="U29" s="129"/>
      <c r="V29" s="129"/>
      <c r="W29" s="129"/>
      <c r="X29" s="129"/>
      <c r="Y29" s="129"/>
      <c r="Z29" s="129"/>
      <c r="AA29" s="131"/>
      <c r="AD29" s="2"/>
      <c r="AE29" s="1"/>
      <c r="AF29" s="1" t="s">
        <v>19</v>
      </c>
      <c r="AG29" s="8">
        <f>SUM(AG26:AG28)</f>
        <v>4</v>
      </c>
      <c r="AH29" s="16"/>
      <c r="AI29" s="16"/>
      <c r="AJ29" s="3"/>
    </row>
    <row r="30" spans="1:40" ht="15" thickBot="1" x14ac:dyDescent="0.4">
      <c r="R30" s="88"/>
      <c r="S30" s="81" t="s">
        <v>186</v>
      </c>
      <c r="T30" s="78" t="s">
        <v>196</v>
      </c>
      <c r="U30" s="78" t="s">
        <v>47</v>
      </c>
      <c r="V30" s="78" t="s">
        <v>190</v>
      </c>
      <c r="W30" s="78" t="s">
        <v>188</v>
      </c>
      <c r="X30" s="93" t="s">
        <v>197</v>
      </c>
      <c r="Y30" s="79" t="s">
        <v>187</v>
      </c>
      <c r="Z30" s="79"/>
      <c r="AA30" s="80" t="s">
        <v>189</v>
      </c>
      <c r="AD30" s="4"/>
      <c r="AE30" s="5"/>
      <c r="AF30" s="5"/>
      <c r="AG30" s="5"/>
      <c r="AH30" s="19"/>
      <c r="AI30" s="19"/>
      <c r="AJ30" s="6"/>
    </row>
    <row r="31" spans="1:40" x14ac:dyDescent="0.35">
      <c r="R31" s="86"/>
      <c r="S31" s="82"/>
      <c r="T31" s="1"/>
      <c r="U31" s="1"/>
      <c r="V31" s="1"/>
      <c r="W31" s="1"/>
      <c r="X31" s="92"/>
      <c r="Y31" s="1"/>
      <c r="Z31" s="1"/>
      <c r="AA31" s="3"/>
    </row>
    <row r="32" spans="1:40" ht="15" thickBot="1" x14ac:dyDescent="0.4">
      <c r="R32" s="86"/>
      <c r="S32" s="82"/>
      <c r="T32" s="1"/>
      <c r="U32" s="1"/>
      <c r="V32" s="1"/>
      <c r="W32" s="1"/>
      <c r="X32" s="92"/>
      <c r="Y32" s="1"/>
      <c r="Z32" s="1"/>
      <c r="AA32" s="3"/>
    </row>
    <row r="33" spans="3:40" ht="23.5" x14ac:dyDescent="0.55000000000000004">
      <c r="R33" s="34" t="s">
        <v>6</v>
      </c>
      <c r="S33" s="82">
        <v>1000</v>
      </c>
      <c r="T33" s="1">
        <v>13.7</v>
      </c>
      <c r="U33" s="1">
        <v>6</v>
      </c>
      <c r="V33" s="1">
        <f>T33*U33</f>
        <v>82.199999999999989</v>
      </c>
      <c r="W33" s="1">
        <f>S33*U33</f>
        <v>6000</v>
      </c>
      <c r="X33" s="92">
        <v>487</v>
      </c>
      <c r="Y33" s="73">
        <f>W33/X33</f>
        <v>12.320328542094456</v>
      </c>
      <c r="Z33" s="74">
        <v>12</v>
      </c>
      <c r="AA33" s="3">
        <f>Z33*10</f>
        <v>120</v>
      </c>
      <c r="AD33" s="140" t="s">
        <v>43</v>
      </c>
      <c r="AE33" s="141"/>
      <c r="AF33" s="141"/>
      <c r="AG33" s="141"/>
      <c r="AH33" s="141"/>
      <c r="AI33" s="141"/>
      <c r="AJ33" s="142"/>
    </row>
    <row r="34" spans="3:40" ht="23.5" x14ac:dyDescent="0.55000000000000004">
      <c r="R34" s="34" t="s">
        <v>7</v>
      </c>
      <c r="S34" s="82">
        <v>1000</v>
      </c>
      <c r="T34" s="1">
        <v>16.8</v>
      </c>
      <c r="U34" s="1">
        <v>6</v>
      </c>
      <c r="V34" s="1">
        <f t="shared" ref="V34:V36" si="13">T34*U34</f>
        <v>100.80000000000001</v>
      </c>
      <c r="W34" s="1">
        <f t="shared" ref="W34:W36" si="14">S34*U34</f>
        <v>6000</v>
      </c>
      <c r="X34" s="92">
        <v>397</v>
      </c>
      <c r="Y34" s="73">
        <f t="shared" ref="Y34:Y36" si="15">W34/X34</f>
        <v>15.113350125944585</v>
      </c>
      <c r="Z34" s="74">
        <v>15</v>
      </c>
      <c r="AA34" s="3">
        <f t="shared" ref="AA34:AA36" si="16">Z34*10</f>
        <v>150</v>
      </c>
      <c r="AD34" s="2"/>
      <c r="AE34" s="1" t="s">
        <v>32</v>
      </c>
      <c r="AF34" s="1" t="s">
        <v>25</v>
      </c>
      <c r="AG34" s="1" t="s">
        <v>28</v>
      </c>
      <c r="AH34" s="15"/>
      <c r="AI34" s="15"/>
      <c r="AJ34" s="3"/>
      <c r="AL34" s="9" t="s">
        <v>59</v>
      </c>
      <c r="AM34" s="9"/>
    </row>
    <row r="35" spans="3:40" ht="23.5" x14ac:dyDescent="0.55000000000000004">
      <c r="R35" s="34" t="s">
        <v>8</v>
      </c>
      <c r="S35" s="82">
        <v>850</v>
      </c>
      <c r="T35" s="1">
        <v>10.5</v>
      </c>
      <c r="U35" s="1">
        <v>6</v>
      </c>
      <c r="V35" s="1">
        <f t="shared" si="13"/>
        <v>63</v>
      </c>
      <c r="W35" s="1">
        <f t="shared" si="14"/>
        <v>5100</v>
      </c>
      <c r="X35" s="92">
        <v>540</v>
      </c>
      <c r="Y35" s="73">
        <f t="shared" si="15"/>
        <v>9.4444444444444446</v>
      </c>
      <c r="Z35" s="74">
        <v>9</v>
      </c>
      <c r="AA35" s="3">
        <f t="shared" si="16"/>
        <v>90</v>
      </c>
      <c r="AD35" s="2" t="s">
        <v>6</v>
      </c>
      <c r="AE35" s="1">
        <v>1.37</v>
      </c>
      <c r="AF35" s="1">
        <v>200</v>
      </c>
      <c r="AG35" s="1">
        <f>AE35*AF35/100</f>
        <v>2.74</v>
      </c>
      <c r="AH35" s="15">
        <v>100</v>
      </c>
      <c r="AI35" s="15">
        <f>AH35*AF35/100</f>
        <v>200</v>
      </c>
      <c r="AJ35" s="3">
        <v>6</v>
      </c>
      <c r="AL35" t="s">
        <v>31</v>
      </c>
    </row>
    <row r="36" spans="3:40" ht="23.5" x14ac:dyDescent="0.55000000000000004">
      <c r="R36" s="34" t="s">
        <v>9</v>
      </c>
      <c r="S36" s="82">
        <v>800</v>
      </c>
      <c r="T36" s="75">
        <v>19.399999999999999</v>
      </c>
      <c r="U36" s="72">
        <v>6</v>
      </c>
      <c r="V36" s="1">
        <f t="shared" si="13"/>
        <v>116.39999999999999</v>
      </c>
      <c r="W36" s="1">
        <f t="shared" si="14"/>
        <v>4800</v>
      </c>
      <c r="X36" s="92">
        <v>275</v>
      </c>
      <c r="Y36" s="73">
        <f t="shared" si="15"/>
        <v>17.454545454545453</v>
      </c>
      <c r="Z36" s="74">
        <v>17</v>
      </c>
      <c r="AA36" s="3">
        <f t="shared" si="16"/>
        <v>170</v>
      </c>
      <c r="AD36" s="2" t="s">
        <v>24</v>
      </c>
      <c r="AE36" s="1">
        <v>0.85</v>
      </c>
      <c r="AF36" s="1">
        <v>150</v>
      </c>
      <c r="AG36" s="1">
        <f t="shared" ref="AG36" si="17">AE36*AF36/100</f>
        <v>1.2749999999999999</v>
      </c>
      <c r="AH36" s="15">
        <v>90</v>
      </c>
      <c r="AI36" s="15">
        <f>AH36*AF36/100</f>
        <v>135</v>
      </c>
      <c r="AJ36" s="3">
        <v>45</v>
      </c>
      <c r="AL36" t="s">
        <v>36</v>
      </c>
    </row>
    <row r="37" spans="3:40" x14ac:dyDescent="0.35">
      <c r="E37" t="s">
        <v>17</v>
      </c>
      <c r="R37" s="86"/>
      <c r="S37" s="83"/>
      <c r="T37" s="8"/>
      <c r="U37" s="1"/>
      <c r="V37" s="91">
        <f>SUM(V33:V36)</f>
        <v>362.4</v>
      </c>
      <c r="W37" s="1"/>
      <c r="X37" s="92"/>
      <c r="Y37" s="73"/>
      <c r="Z37" s="73"/>
      <c r="AA37" s="76">
        <f>SUM(AA33:AA36)</f>
        <v>530</v>
      </c>
      <c r="AD37" s="2"/>
      <c r="AE37" s="1"/>
      <c r="AF37" s="1"/>
      <c r="AG37" s="1" t="s">
        <v>17</v>
      </c>
      <c r="AH37" s="15"/>
      <c r="AI37" s="15"/>
      <c r="AJ37" s="3"/>
    </row>
    <row r="38" spans="3:40" x14ac:dyDescent="0.35">
      <c r="D38" t="s">
        <v>49</v>
      </c>
      <c r="E38" t="s">
        <v>143</v>
      </c>
      <c r="F38" t="s">
        <v>146</v>
      </c>
      <c r="G38" t="s">
        <v>144</v>
      </c>
      <c r="M38" t="s">
        <v>128</v>
      </c>
      <c r="R38" s="86"/>
      <c r="S38" s="82"/>
      <c r="T38" s="1"/>
      <c r="U38" s="1"/>
      <c r="V38" s="1"/>
      <c r="W38" s="1"/>
      <c r="X38" s="1"/>
      <c r="Y38" s="73"/>
      <c r="Z38" s="73"/>
      <c r="AA38" s="3"/>
      <c r="AD38" s="2"/>
      <c r="AE38" s="1"/>
      <c r="AF38" s="1"/>
      <c r="AG38" s="1" t="s">
        <v>17</v>
      </c>
      <c r="AH38" s="15"/>
      <c r="AI38" s="15"/>
      <c r="AJ38" s="3"/>
      <c r="AL38" s="9" t="s">
        <v>37</v>
      </c>
      <c r="AM38" s="9"/>
    </row>
    <row r="39" spans="3:40" ht="15" thickBot="1" x14ac:dyDescent="0.4">
      <c r="D39" t="s">
        <v>51</v>
      </c>
      <c r="E39" t="s">
        <v>142</v>
      </c>
      <c r="F39" t="s">
        <v>147</v>
      </c>
      <c r="J39" t="s">
        <v>130</v>
      </c>
      <c r="K39" t="s">
        <v>134</v>
      </c>
      <c r="M39">
        <v>3</v>
      </c>
      <c r="N39" s="9" t="s">
        <v>56</v>
      </c>
      <c r="O39" s="9"/>
      <c r="P39" s="9"/>
      <c r="Q39" s="9"/>
      <c r="R39" s="89"/>
      <c r="S39" s="82"/>
      <c r="T39" s="1"/>
      <c r="U39" s="1"/>
      <c r="V39" s="1"/>
      <c r="W39" s="1"/>
      <c r="X39" s="1"/>
      <c r="Y39" s="73"/>
      <c r="Z39" s="73"/>
      <c r="AA39" s="3"/>
      <c r="AD39" s="4"/>
      <c r="AE39" s="5"/>
      <c r="AF39" s="5" t="s">
        <v>19</v>
      </c>
      <c r="AG39" s="7">
        <f>SUM(AG35:AG38)</f>
        <v>4.0150000000000006</v>
      </c>
      <c r="AH39" s="18"/>
      <c r="AI39" s="18"/>
      <c r="AJ39" s="6"/>
    </row>
    <row r="40" spans="3:40" x14ac:dyDescent="0.35">
      <c r="D40" t="s">
        <v>141</v>
      </c>
      <c r="E40" t="s">
        <v>142</v>
      </c>
      <c r="F40" t="s">
        <v>147</v>
      </c>
      <c r="J40" t="s">
        <v>131</v>
      </c>
      <c r="K40" t="s">
        <v>133</v>
      </c>
      <c r="M40">
        <v>3</v>
      </c>
      <c r="N40" s="9" t="s">
        <v>57</v>
      </c>
      <c r="O40" s="9"/>
      <c r="P40" s="9"/>
      <c r="Q40" s="9"/>
      <c r="R40" s="89"/>
      <c r="S40" s="82"/>
      <c r="T40" s="1"/>
      <c r="U40" s="1"/>
      <c r="V40" s="1"/>
      <c r="W40" s="1"/>
      <c r="X40" s="1"/>
      <c r="Y40" s="73"/>
      <c r="Z40" s="73" t="s">
        <v>192</v>
      </c>
      <c r="AA40" s="76">
        <f>AA37-V37</f>
        <v>167.60000000000002</v>
      </c>
    </row>
    <row r="41" spans="3:40" ht="15" thickBot="1" x14ac:dyDescent="0.4">
      <c r="D41" t="s">
        <v>109</v>
      </c>
      <c r="E41" t="s">
        <v>142</v>
      </c>
      <c r="F41" t="s">
        <v>147</v>
      </c>
      <c r="G41" t="s">
        <v>145</v>
      </c>
      <c r="J41" t="s">
        <v>6</v>
      </c>
      <c r="K41" t="s">
        <v>135</v>
      </c>
      <c r="M41">
        <v>2</v>
      </c>
      <c r="N41" s="9" t="s">
        <v>60</v>
      </c>
      <c r="O41" s="9"/>
      <c r="P41" s="9"/>
      <c r="Q41" s="9"/>
      <c r="R41" s="90"/>
      <c r="S41" s="84"/>
      <c r="T41" s="5"/>
      <c r="U41" s="5"/>
      <c r="V41" s="5"/>
      <c r="W41" s="5"/>
      <c r="X41" s="5"/>
      <c r="Y41" s="5"/>
      <c r="Z41" s="5" t="s">
        <v>191</v>
      </c>
      <c r="AA41" s="77">
        <f>AA37/V37</f>
        <v>1.4624724061810155</v>
      </c>
    </row>
    <row r="42" spans="3:40" x14ac:dyDescent="0.35">
      <c r="J42" t="s">
        <v>132</v>
      </c>
      <c r="K42" t="s">
        <v>136</v>
      </c>
      <c r="N42" s="9" t="s">
        <v>127</v>
      </c>
      <c r="O42" s="9"/>
      <c r="P42" s="9"/>
      <c r="Q42" s="9"/>
      <c r="R42" s="9"/>
      <c r="S42" s="9"/>
      <c r="T42" s="9"/>
    </row>
    <row r="43" spans="3:40" ht="15" thickBot="1" x14ac:dyDescent="0.4">
      <c r="J43" t="s">
        <v>7</v>
      </c>
      <c r="K43" t="s">
        <v>137</v>
      </c>
      <c r="M43">
        <v>2</v>
      </c>
      <c r="N43" s="9" t="s">
        <v>129</v>
      </c>
      <c r="O43" s="9"/>
      <c r="P43" s="9"/>
    </row>
    <row r="44" spans="3:40" ht="15" thickBot="1" x14ac:dyDescent="0.4">
      <c r="AD44" s="137" t="s">
        <v>63</v>
      </c>
      <c r="AE44" s="138"/>
      <c r="AF44" s="138"/>
      <c r="AG44" s="138"/>
      <c r="AH44" s="138"/>
      <c r="AI44" s="138"/>
      <c r="AJ44" s="139"/>
      <c r="AL44" t="s">
        <v>66</v>
      </c>
    </row>
    <row r="45" spans="3:40" x14ac:dyDescent="0.35">
      <c r="AD45" s="10" t="s">
        <v>17</v>
      </c>
      <c r="AE45" s="11" t="s">
        <v>32</v>
      </c>
      <c r="AF45" s="11" t="s">
        <v>25</v>
      </c>
      <c r="AG45" s="11" t="s">
        <v>28</v>
      </c>
      <c r="AH45" s="14"/>
      <c r="AI45" s="14"/>
      <c r="AJ45" s="12"/>
    </row>
    <row r="46" spans="3:40" x14ac:dyDescent="0.35">
      <c r="AC46">
        <v>800</v>
      </c>
      <c r="AD46" s="2" t="s">
        <v>64</v>
      </c>
      <c r="AE46" s="1">
        <v>1.2350000000000001</v>
      </c>
      <c r="AF46" s="1">
        <v>70</v>
      </c>
      <c r="AG46" s="1">
        <f>AE46*AF46/100</f>
        <v>0.86450000000000005</v>
      </c>
      <c r="AH46" s="15">
        <v>90</v>
      </c>
      <c r="AI46" s="15">
        <f>AF46*AH46/100</f>
        <v>63</v>
      </c>
      <c r="AJ46" s="3" t="s">
        <v>17</v>
      </c>
      <c r="AL46">
        <f>AC46/AF46</f>
        <v>11.428571428571429</v>
      </c>
      <c r="AM46">
        <v>3</v>
      </c>
      <c r="AN46">
        <f>AL46*AM46</f>
        <v>34.285714285714285</v>
      </c>
    </row>
    <row r="47" spans="3:40" x14ac:dyDescent="0.35">
      <c r="AC47">
        <v>1000</v>
      </c>
      <c r="AD47" s="2" t="s">
        <v>24</v>
      </c>
      <c r="AE47" s="1">
        <v>0.85</v>
      </c>
      <c r="AF47" s="1">
        <v>80</v>
      </c>
      <c r="AG47" s="1">
        <f t="shared" ref="AG47:AG50" si="18">AE47*AF47/100</f>
        <v>0.68</v>
      </c>
      <c r="AH47" s="15">
        <v>90</v>
      </c>
      <c r="AI47" s="15">
        <f t="shared" ref="AI47:AI50" si="19">AF47*AH47/100</f>
        <v>72</v>
      </c>
      <c r="AJ47" s="3" t="s">
        <v>17</v>
      </c>
      <c r="AL47">
        <f t="shared" ref="AL47:AL50" si="20">AC47/AF47</f>
        <v>12.5</v>
      </c>
      <c r="AM47">
        <v>3</v>
      </c>
      <c r="AN47">
        <f t="shared" ref="AN47:AN50" si="21">AL47*AM47</f>
        <v>37.5</v>
      </c>
    </row>
    <row r="48" spans="3:40" x14ac:dyDescent="0.35">
      <c r="C48" t="s">
        <v>67</v>
      </c>
      <c r="AC48">
        <v>1000</v>
      </c>
      <c r="AD48" s="2" t="s">
        <v>6</v>
      </c>
      <c r="AE48" s="1">
        <v>1.37</v>
      </c>
      <c r="AF48" s="1">
        <v>60</v>
      </c>
      <c r="AG48" s="1">
        <f>AE48*AF48/100</f>
        <v>0.82200000000000006</v>
      </c>
      <c r="AH48" s="15">
        <v>100</v>
      </c>
      <c r="AI48" s="15">
        <f t="shared" si="19"/>
        <v>60</v>
      </c>
      <c r="AJ48" s="3">
        <v>2</v>
      </c>
      <c r="AL48">
        <f t="shared" si="20"/>
        <v>16.666666666666668</v>
      </c>
      <c r="AM48">
        <v>2</v>
      </c>
      <c r="AN48">
        <f t="shared" si="21"/>
        <v>33.333333333333336</v>
      </c>
    </row>
    <row r="49" spans="3:40" x14ac:dyDescent="0.35">
      <c r="AC49">
        <v>850</v>
      </c>
      <c r="AD49" s="2" t="s">
        <v>65</v>
      </c>
      <c r="AE49" s="1">
        <v>1.2350000000000001</v>
      </c>
      <c r="AF49" s="1">
        <v>70</v>
      </c>
      <c r="AG49" s="1">
        <f>AF49*AE49/100</f>
        <v>0.86450000000000005</v>
      </c>
      <c r="AH49" s="15">
        <v>100</v>
      </c>
      <c r="AI49" s="15">
        <f t="shared" si="19"/>
        <v>70</v>
      </c>
      <c r="AJ49" s="3"/>
      <c r="AL49">
        <f t="shared" si="20"/>
        <v>12.142857142857142</v>
      </c>
      <c r="AM49">
        <v>3</v>
      </c>
      <c r="AN49">
        <f t="shared" si="21"/>
        <v>36.428571428571431</v>
      </c>
    </row>
    <row r="50" spans="3:40" x14ac:dyDescent="0.35">
      <c r="C50" t="s">
        <v>0</v>
      </c>
      <c r="AC50">
        <v>1000</v>
      </c>
      <c r="AD50" s="2" t="s">
        <v>7</v>
      </c>
      <c r="AE50" s="1">
        <v>1.68</v>
      </c>
      <c r="AF50" s="1">
        <v>60</v>
      </c>
      <c r="AG50" s="1">
        <f t="shared" si="18"/>
        <v>1.008</v>
      </c>
      <c r="AH50" s="15">
        <v>100</v>
      </c>
      <c r="AI50" s="15">
        <f t="shared" si="19"/>
        <v>60</v>
      </c>
      <c r="AJ50" s="3" t="s">
        <v>17</v>
      </c>
      <c r="AL50">
        <f t="shared" si="20"/>
        <v>16.666666666666668</v>
      </c>
      <c r="AM50">
        <v>2</v>
      </c>
      <c r="AN50">
        <f t="shared" si="21"/>
        <v>33.333333333333336</v>
      </c>
    </row>
    <row r="51" spans="3:40" ht="15" thickBot="1" x14ac:dyDescent="0.4">
      <c r="C51" t="s">
        <v>68</v>
      </c>
      <c r="AD51" s="2"/>
      <c r="AE51" s="1"/>
      <c r="AF51" s="5" t="s">
        <v>19</v>
      </c>
      <c r="AG51" s="7">
        <f>SUM(AG45:AG50)</f>
        <v>4.2390000000000008</v>
      </c>
      <c r="AH51" s="17"/>
      <c r="AI51" s="17"/>
      <c r="AJ51" s="3"/>
    </row>
    <row r="52" spans="3:40" ht="15" thickBot="1" x14ac:dyDescent="0.4">
      <c r="C52" t="s">
        <v>2</v>
      </c>
      <c r="AD52" s="4"/>
      <c r="AE52" s="5"/>
      <c r="AF52" s="5"/>
      <c r="AG52" s="7"/>
      <c r="AH52" s="18"/>
      <c r="AI52" s="18"/>
      <c r="AJ52" s="6"/>
    </row>
    <row r="54" spans="3:40" ht="15" thickBot="1" x14ac:dyDescent="0.4"/>
    <row r="55" spans="3:40" x14ac:dyDescent="0.35">
      <c r="AD55" s="149" t="s">
        <v>44</v>
      </c>
      <c r="AE55" s="150"/>
      <c r="AF55" s="150"/>
      <c r="AG55" s="150"/>
      <c r="AH55" s="151"/>
    </row>
    <row r="56" spans="3:40" x14ac:dyDescent="0.35">
      <c r="AD56" s="2"/>
      <c r="AE56" s="1" t="s">
        <v>53</v>
      </c>
      <c r="AF56" s="1" t="s">
        <v>54</v>
      </c>
      <c r="AG56" s="1" t="s">
        <v>28</v>
      </c>
      <c r="AH56" s="3"/>
    </row>
    <row r="57" spans="3:40" x14ac:dyDescent="0.35">
      <c r="AD57" s="2" t="s">
        <v>49</v>
      </c>
      <c r="AE57" s="1">
        <v>0.31</v>
      </c>
      <c r="AF57" s="1">
        <v>3</v>
      </c>
      <c r="AG57" s="1">
        <f>AF57*AE57</f>
        <v>0.92999999999999994</v>
      </c>
      <c r="AH57" s="3"/>
    </row>
    <row r="58" spans="3:40" x14ac:dyDescent="0.35">
      <c r="AD58" s="2" t="s">
        <v>46</v>
      </c>
      <c r="AE58" s="1">
        <v>0.35</v>
      </c>
      <c r="AF58" s="1">
        <v>1</v>
      </c>
      <c r="AG58" s="1">
        <f t="shared" ref="AG58:AG61" si="22">AF58*AE58</f>
        <v>0.35</v>
      </c>
      <c r="AH58" s="3"/>
    </row>
    <row r="59" spans="3:40" x14ac:dyDescent="0.35">
      <c r="AD59" s="2" t="s">
        <v>50</v>
      </c>
      <c r="AE59" s="1">
        <v>0.36</v>
      </c>
      <c r="AF59" s="1">
        <v>1</v>
      </c>
      <c r="AG59" s="1">
        <f t="shared" si="22"/>
        <v>0.36</v>
      </c>
      <c r="AH59" s="3"/>
    </row>
    <row r="60" spans="3:40" x14ac:dyDescent="0.35">
      <c r="AD60" s="2" t="s">
        <v>51</v>
      </c>
      <c r="AE60" s="1">
        <v>0.2</v>
      </c>
      <c r="AF60" s="1">
        <v>1</v>
      </c>
      <c r="AG60" s="1">
        <f t="shared" si="22"/>
        <v>0.2</v>
      </c>
      <c r="AH60" s="3"/>
    </row>
    <row r="61" spans="3:40" x14ac:dyDescent="0.35">
      <c r="AD61" s="2" t="s">
        <v>52</v>
      </c>
      <c r="AE61" s="1">
        <v>0.2</v>
      </c>
      <c r="AF61" s="1">
        <v>1</v>
      </c>
      <c r="AG61" s="1">
        <f t="shared" si="22"/>
        <v>0.2</v>
      </c>
      <c r="AH61" s="13"/>
      <c r="AI61" t="s">
        <v>55</v>
      </c>
    </row>
    <row r="62" spans="3:40" ht="15" thickBot="1" x14ac:dyDescent="0.4">
      <c r="AD62" s="4"/>
      <c r="AE62" s="5" t="s">
        <v>19</v>
      </c>
      <c r="AF62" s="5">
        <f>SUM(AF57:AF61)</f>
        <v>7</v>
      </c>
      <c r="AG62" s="7">
        <f>SUM(AG57:AG61)</f>
        <v>2.0399999999999996</v>
      </c>
      <c r="AH62" s="6"/>
    </row>
  </sheetData>
  <mergeCells count="15">
    <mergeCell ref="K15:L15"/>
    <mergeCell ref="M15:N15"/>
    <mergeCell ref="Q15:Q16"/>
    <mergeCell ref="K14:Q14"/>
    <mergeCell ref="AD55:AH55"/>
    <mergeCell ref="O15:P15"/>
    <mergeCell ref="R14:AA14"/>
    <mergeCell ref="R29:AA29"/>
    <mergeCell ref="AD7:AJ7"/>
    <mergeCell ref="AG13:AJ13"/>
    <mergeCell ref="AL12:AM12"/>
    <mergeCell ref="AD44:AJ44"/>
    <mergeCell ref="AD33:AJ33"/>
    <mergeCell ref="AD24:AJ24"/>
    <mergeCell ref="AD16:AJ16"/>
  </mergeCells>
  <hyperlinks>
    <hyperlink ref="X15" r:id="rId1" display="G@RM10" xr:uid="{C54E1C90-6F96-47A5-8E63-4A7395E0F2BE}"/>
    <hyperlink ref="X30" r:id="rId2" display="G@RM10" xr:uid="{118A6E30-A023-45BA-ABEC-1ABB5FD54817}"/>
  </hyperlinks>
  <pageMargins left="0.7" right="0.7" top="0.75" bottom="0.75" header="0.3" footer="0.3"/>
  <pageSetup orientation="portrait" horizontalDpi="1200" verticalDpi="12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A4AA-A059-49DF-86A8-6C3FD69DE7B0}">
  <dimension ref="B6:X55"/>
  <sheetViews>
    <sheetView topLeftCell="A4" workbookViewId="0">
      <selection activeCell="B7" sqref="B7:M23"/>
    </sheetView>
  </sheetViews>
  <sheetFormatPr defaultRowHeight="14.5" x14ac:dyDescent="0.35"/>
  <cols>
    <col min="1" max="1" width="2.6328125" customWidth="1"/>
    <col min="2" max="2" width="3.90625" customWidth="1"/>
    <col min="3" max="3" width="18.81640625" bestFit="1" customWidth="1"/>
    <col min="4" max="4" width="4.08984375" customWidth="1"/>
    <col min="5" max="5" width="20.81640625" bestFit="1" customWidth="1"/>
    <col min="6" max="6" width="3.90625" customWidth="1"/>
    <col min="7" max="7" width="20.81640625" bestFit="1" customWidth="1"/>
    <col min="8" max="8" width="3.7265625" customWidth="1"/>
    <col min="9" max="9" width="18.1796875" bestFit="1" customWidth="1"/>
    <col min="10" max="10" width="3.7265625" customWidth="1"/>
    <col min="11" max="11" width="14.26953125" bestFit="1" customWidth="1"/>
    <col min="12" max="12" width="3.6328125" customWidth="1"/>
    <col min="13" max="13" width="22.08984375" bestFit="1" customWidth="1"/>
    <col min="14" max="14" width="34.54296875" customWidth="1"/>
    <col min="15" max="15" width="27" bestFit="1" customWidth="1"/>
    <col min="16" max="16" width="20.54296875" bestFit="1" customWidth="1"/>
    <col min="17" max="17" width="10.08984375" bestFit="1" customWidth="1"/>
    <col min="18" max="18" width="12.6328125" bestFit="1" customWidth="1"/>
    <col min="19" max="19" width="13.1796875" customWidth="1"/>
    <col min="20" max="20" width="16.08984375" bestFit="1" customWidth="1"/>
    <col min="21" max="21" width="14.90625" bestFit="1" customWidth="1"/>
    <col min="22" max="22" width="16.90625" bestFit="1" customWidth="1"/>
  </cols>
  <sheetData>
    <row r="6" spans="2:21" ht="15" thickBot="1" x14ac:dyDescent="0.4"/>
    <row r="7" spans="2:21" ht="26.5" thickBot="1" x14ac:dyDescent="0.65">
      <c r="B7" s="147" t="s">
        <v>78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53"/>
    </row>
    <row r="8" spans="2:21" ht="17.5" thickBot="1" x14ac:dyDescent="0.45">
      <c r="B8" s="172" t="s">
        <v>230</v>
      </c>
      <c r="C8" s="173"/>
      <c r="D8" s="172" t="s">
        <v>231</v>
      </c>
      <c r="E8" s="173"/>
      <c r="F8" s="172" t="s">
        <v>232</v>
      </c>
      <c r="G8" s="173"/>
      <c r="H8" s="176" t="s">
        <v>233</v>
      </c>
      <c r="I8" s="177"/>
      <c r="J8" s="170" t="s">
        <v>234</v>
      </c>
      <c r="K8" s="171"/>
      <c r="L8" s="176" t="s">
        <v>229</v>
      </c>
      <c r="M8" s="177"/>
      <c r="O8" t="s">
        <v>107</v>
      </c>
      <c r="P8" s="22"/>
      <c r="Q8" s="22"/>
      <c r="R8" s="22"/>
      <c r="S8" s="22"/>
      <c r="T8" s="22"/>
      <c r="U8" s="22"/>
    </row>
    <row r="9" spans="2:21" ht="26.5" thickBot="1" x14ac:dyDescent="0.65">
      <c r="B9" s="167" t="s">
        <v>77</v>
      </c>
      <c r="C9" s="168"/>
      <c r="D9" s="174" t="s">
        <v>77</v>
      </c>
      <c r="E9" s="175"/>
      <c r="F9" s="174" t="s">
        <v>77</v>
      </c>
      <c r="G9" s="175"/>
      <c r="H9" s="174" t="s">
        <v>77</v>
      </c>
      <c r="I9" s="175"/>
      <c r="J9" s="167" t="s">
        <v>77</v>
      </c>
      <c r="K9" s="169"/>
      <c r="L9" s="178" t="s">
        <v>77</v>
      </c>
      <c r="M9" s="179"/>
      <c r="O9" s="154" t="s">
        <v>112</v>
      </c>
      <c r="P9" s="155"/>
      <c r="Q9" s="155"/>
      <c r="R9" s="155"/>
      <c r="S9" s="155"/>
      <c r="T9" s="155"/>
      <c r="U9" s="156"/>
    </row>
    <row r="10" spans="2:21" ht="21" x14ac:dyDescent="0.5">
      <c r="B10" s="100"/>
      <c r="C10" s="101" t="s">
        <v>89</v>
      </c>
      <c r="D10" s="100"/>
      <c r="E10" s="101" t="s">
        <v>85</v>
      </c>
      <c r="F10" s="100"/>
      <c r="G10" s="101" t="s">
        <v>92</v>
      </c>
      <c r="H10" s="100"/>
      <c r="I10" s="102" t="s">
        <v>99</v>
      </c>
      <c r="J10" s="103"/>
      <c r="K10" s="104" t="s">
        <v>100</v>
      </c>
      <c r="L10" s="100"/>
      <c r="M10" s="101" t="s">
        <v>226</v>
      </c>
      <c r="O10" s="45"/>
      <c r="P10" s="42" t="s">
        <v>113</v>
      </c>
      <c r="Q10" s="42" t="s">
        <v>114</v>
      </c>
      <c r="R10" s="42" t="s">
        <v>217</v>
      </c>
      <c r="S10" s="42" t="s">
        <v>218</v>
      </c>
      <c r="T10" s="42" t="s">
        <v>17</v>
      </c>
      <c r="U10" s="46" t="s">
        <v>17</v>
      </c>
    </row>
    <row r="11" spans="2:21" ht="21.5" thickBot="1" x14ac:dyDescent="0.55000000000000004">
      <c r="B11" s="105" t="s">
        <v>17</v>
      </c>
      <c r="C11" s="106" t="s">
        <v>90</v>
      </c>
      <c r="D11" s="105"/>
      <c r="E11" s="106" t="s">
        <v>86</v>
      </c>
      <c r="F11" s="105" t="s">
        <v>17</v>
      </c>
      <c r="G11" s="106" t="s">
        <v>93</v>
      </c>
      <c r="H11" s="105"/>
      <c r="I11" s="106" t="s">
        <v>216</v>
      </c>
      <c r="J11" s="105" t="s">
        <v>17</v>
      </c>
      <c r="K11" s="107" t="s">
        <v>101</v>
      </c>
      <c r="L11" s="105"/>
      <c r="M11" s="106" t="s">
        <v>227</v>
      </c>
      <c r="O11" s="40"/>
      <c r="P11" s="47" t="s">
        <v>126</v>
      </c>
      <c r="Q11" s="44" t="s">
        <v>115</v>
      </c>
      <c r="R11" s="44" t="s">
        <v>219</v>
      </c>
      <c r="S11" s="44" t="s">
        <v>220</v>
      </c>
      <c r="T11" s="44"/>
      <c r="U11" s="41" t="s">
        <v>17</v>
      </c>
    </row>
    <row r="12" spans="2:21" ht="21" x14ac:dyDescent="0.5">
      <c r="B12" s="105"/>
      <c r="C12" s="106" t="s">
        <v>91</v>
      </c>
      <c r="D12" s="105" t="s">
        <v>17</v>
      </c>
      <c r="E12" s="106" t="s">
        <v>87</v>
      </c>
      <c r="F12" s="105"/>
      <c r="G12" s="106" t="s">
        <v>94</v>
      </c>
      <c r="H12" s="105"/>
      <c r="I12" s="106"/>
      <c r="J12" s="105"/>
      <c r="K12" s="107" t="s">
        <v>235</v>
      </c>
      <c r="L12" s="105"/>
      <c r="M12" s="106" t="s">
        <v>228</v>
      </c>
      <c r="O12" s="48" t="s">
        <v>17</v>
      </c>
      <c r="P12" s="48" t="s">
        <v>17</v>
      </c>
      <c r="Q12" s="48" t="s">
        <v>17</v>
      </c>
      <c r="R12" s="48" t="s">
        <v>17</v>
      </c>
      <c r="S12" s="48"/>
      <c r="T12" s="48"/>
      <c r="U12" s="48" t="s">
        <v>17</v>
      </c>
    </row>
    <row r="13" spans="2:21" ht="17.5" thickBot="1" x14ac:dyDescent="0.45">
      <c r="B13" s="105"/>
      <c r="C13" s="106"/>
      <c r="D13" s="105"/>
      <c r="E13" s="106" t="s">
        <v>88</v>
      </c>
      <c r="F13" s="105"/>
      <c r="G13" s="106" t="s">
        <v>95</v>
      </c>
      <c r="H13" s="105"/>
      <c r="I13" s="106"/>
      <c r="J13" s="105"/>
      <c r="K13" s="107"/>
      <c r="L13" s="105"/>
      <c r="M13" s="106" t="s">
        <v>236</v>
      </c>
      <c r="O13" s="21" t="s">
        <v>17</v>
      </c>
      <c r="P13" s="20" t="s">
        <v>17</v>
      </c>
      <c r="Q13" s="21"/>
      <c r="R13" s="21"/>
      <c r="S13" s="21" t="s">
        <v>17</v>
      </c>
      <c r="T13" s="21"/>
      <c r="U13" s="21" t="s">
        <v>17</v>
      </c>
    </row>
    <row r="14" spans="2:21" ht="26.5" thickBot="1" x14ac:dyDescent="0.65">
      <c r="B14" s="105"/>
      <c r="C14" s="106"/>
      <c r="D14" s="105"/>
      <c r="E14" s="106"/>
      <c r="F14" s="105"/>
      <c r="G14" s="106" t="s">
        <v>215</v>
      </c>
      <c r="H14" s="105"/>
      <c r="I14" s="106"/>
      <c r="J14" s="105"/>
      <c r="K14" s="107"/>
      <c r="L14" s="105"/>
      <c r="M14" s="106"/>
      <c r="O14" s="154" t="s">
        <v>111</v>
      </c>
      <c r="P14" s="155"/>
      <c r="Q14" s="155"/>
      <c r="R14" s="155"/>
      <c r="S14" s="155"/>
      <c r="T14" s="155"/>
      <c r="U14" s="156"/>
    </row>
    <row r="15" spans="2:21" ht="21" x14ac:dyDescent="0.5">
      <c r="B15" s="105"/>
      <c r="C15" s="106"/>
      <c r="D15" s="105"/>
      <c r="E15" s="106"/>
      <c r="F15" s="105"/>
      <c r="G15" s="106" t="s">
        <v>97</v>
      </c>
      <c r="H15" s="105"/>
      <c r="I15" s="106"/>
      <c r="J15" s="105"/>
      <c r="K15" s="107"/>
      <c r="L15" s="105"/>
      <c r="M15" s="106"/>
      <c r="O15" s="45"/>
      <c r="P15" s="42" t="s">
        <v>108</v>
      </c>
      <c r="Q15" s="42" t="s">
        <v>109</v>
      </c>
      <c r="R15" s="42" t="s">
        <v>51</v>
      </c>
      <c r="S15" s="42" t="s">
        <v>110</v>
      </c>
      <c r="T15" s="42" t="s">
        <v>138</v>
      </c>
      <c r="U15" s="46" t="s">
        <v>139</v>
      </c>
    </row>
    <row r="16" spans="2:21" ht="21.5" thickBot="1" x14ac:dyDescent="0.55000000000000004">
      <c r="B16" s="108"/>
      <c r="C16" s="109"/>
      <c r="D16" s="108"/>
      <c r="E16" s="109"/>
      <c r="F16" s="108"/>
      <c r="G16" s="109" t="s">
        <v>153</v>
      </c>
      <c r="H16" s="108"/>
      <c r="I16" s="109"/>
      <c r="J16" s="108"/>
      <c r="K16" s="110"/>
      <c r="L16" s="108"/>
      <c r="M16" s="109"/>
      <c r="O16" s="40"/>
      <c r="P16" s="47">
        <v>3</v>
      </c>
      <c r="Q16" s="44">
        <v>1</v>
      </c>
      <c r="R16" s="44">
        <v>1</v>
      </c>
      <c r="S16" s="44">
        <v>1</v>
      </c>
      <c r="T16" s="44">
        <v>1</v>
      </c>
      <c r="U16" s="41">
        <v>1</v>
      </c>
    </row>
    <row r="18" spans="3:24" ht="15" thickBot="1" x14ac:dyDescent="0.4"/>
    <row r="19" spans="3:24" ht="26.5" thickBot="1" x14ac:dyDescent="0.65">
      <c r="C19" s="154" t="s">
        <v>76</v>
      </c>
      <c r="D19" s="155"/>
      <c r="E19" s="155"/>
      <c r="F19" s="155"/>
      <c r="G19" s="156"/>
      <c r="O19" s="154" t="s">
        <v>106</v>
      </c>
      <c r="P19" s="155"/>
      <c r="Q19" s="155"/>
      <c r="R19" s="155"/>
      <c r="S19" s="155"/>
      <c r="T19" s="155"/>
      <c r="U19" s="155"/>
      <c r="V19" s="156"/>
    </row>
    <row r="20" spans="3:24" ht="21" x14ac:dyDescent="0.5">
      <c r="C20" s="157" t="s">
        <v>70</v>
      </c>
      <c r="D20" s="158"/>
      <c r="E20" s="97" t="s">
        <v>72</v>
      </c>
      <c r="F20" s="161" t="s">
        <v>75</v>
      </c>
      <c r="G20" s="162"/>
      <c r="O20" s="45"/>
      <c r="P20" s="42" t="s">
        <v>64</v>
      </c>
      <c r="Q20" s="42" t="s">
        <v>79</v>
      </c>
      <c r="R20" s="42" t="s">
        <v>7</v>
      </c>
      <c r="S20" s="42" t="s">
        <v>27</v>
      </c>
      <c r="T20" s="42" t="s">
        <v>6</v>
      </c>
      <c r="U20" s="42" t="s">
        <v>10</v>
      </c>
      <c r="V20" s="49" t="s">
        <v>140</v>
      </c>
    </row>
    <row r="21" spans="3:24" ht="21" x14ac:dyDescent="0.5">
      <c r="C21" s="159" t="s">
        <v>71</v>
      </c>
      <c r="D21" s="160"/>
      <c r="E21" s="98" t="s">
        <v>73</v>
      </c>
      <c r="F21" s="163" t="s">
        <v>75</v>
      </c>
      <c r="G21" s="160"/>
      <c r="O21" s="38" t="s">
        <v>154</v>
      </c>
      <c r="P21" s="50" t="s">
        <v>80</v>
      </c>
      <c r="Q21" s="43"/>
      <c r="R21" s="43"/>
      <c r="S21" s="43"/>
      <c r="T21" s="43"/>
      <c r="U21" s="43" t="s">
        <v>80</v>
      </c>
      <c r="V21" s="39">
        <v>56</v>
      </c>
    </row>
    <row r="22" spans="3:24" ht="21" x14ac:dyDescent="0.5">
      <c r="C22" s="159" t="s">
        <v>224</v>
      </c>
      <c r="D22" s="160"/>
      <c r="E22" s="98" t="s">
        <v>74</v>
      </c>
      <c r="F22" s="163" t="s">
        <v>75</v>
      </c>
      <c r="G22" s="160"/>
      <c r="O22" s="38" t="s">
        <v>69</v>
      </c>
      <c r="P22" s="43" t="s">
        <v>17</v>
      </c>
      <c r="Q22" s="43" t="s">
        <v>81</v>
      </c>
      <c r="R22" s="43" t="s">
        <v>82</v>
      </c>
      <c r="S22" s="43"/>
      <c r="T22" s="43"/>
      <c r="U22" s="43" t="s">
        <v>80</v>
      </c>
      <c r="V22" s="51">
        <v>56</v>
      </c>
    </row>
    <row r="23" spans="3:24" ht="21.5" thickBot="1" x14ac:dyDescent="0.55000000000000004">
      <c r="C23" s="164" t="s">
        <v>223</v>
      </c>
      <c r="D23" s="165"/>
      <c r="E23" s="99" t="s">
        <v>225</v>
      </c>
      <c r="F23" s="166" t="s">
        <v>75</v>
      </c>
      <c r="G23" s="165"/>
      <c r="O23" s="38" t="s">
        <v>27</v>
      </c>
      <c r="P23" s="50" t="s">
        <v>17</v>
      </c>
      <c r="Q23" s="43"/>
      <c r="R23" s="43"/>
      <c r="S23" s="43">
        <v>240</v>
      </c>
      <c r="T23" s="43"/>
      <c r="U23" s="43" t="s">
        <v>80</v>
      </c>
      <c r="V23" s="39">
        <v>60</v>
      </c>
    </row>
    <row r="24" spans="3:24" ht="21" x14ac:dyDescent="0.5">
      <c r="C24" s="21" t="s">
        <v>17</v>
      </c>
      <c r="D24" s="21"/>
      <c r="E24" s="21" t="s">
        <v>17</v>
      </c>
      <c r="F24" s="21"/>
      <c r="G24" s="21" t="s">
        <v>17</v>
      </c>
      <c r="O24" s="38" t="s">
        <v>6</v>
      </c>
      <c r="P24" s="50" t="s">
        <v>17</v>
      </c>
      <c r="Q24" s="43"/>
      <c r="R24" s="43"/>
      <c r="S24" s="43"/>
      <c r="T24" s="43">
        <v>200</v>
      </c>
      <c r="U24" s="43" t="s">
        <v>83</v>
      </c>
      <c r="V24" s="39">
        <v>55</v>
      </c>
    </row>
    <row r="25" spans="3:24" ht="21" x14ac:dyDescent="0.5">
      <c r="C25" s="21"/>
      <c r="D25" s="21"/>
      <c r="E25" s="21"/>
      <c r="F25" s="21"/>
      <c r="G25" s="21"/>
      <c r="O25" s="52" t="s">
        <v>84</v>
      </c>
      <c r="P25" s="50" t="s">
        <v>102</v>
      </c>
      <c r="Q25" s="50" t="s">
        <v>105</v>
      </c>
      <c r="R25" s="43" t="s">
        <v>104</v>
      </c>
      <c r="S25" s="43"/>
      <c r="T25" s="43" t="s">
        <v>104</v>
      </c>
      <c r="U25" s="43" t="s">
        <v>103</v>
      </c>
      <c r="V25" s="51">
        <v>30</v>
      </c>
    </row>
    <row r="26" spans="3:24" ht="21.5" thickBot="1" x14ac:dyDescent="0.55000000000000004">
      <c r="C26" s="21"/>
      <c r="D26" s="21"/>
      <c r="E26" s="21"/>
      <c r="F26" s="21"/>
      <c r="G26" s="21"/>
      <c r="O26" s="40"/>
      <c r="P26" s="44"/>
      <c r="Q26" s="44"/>
      <c r="R26" s="44"/>
      <c r="S26" s="44"/>
      <c r="T26" s="44"/>
      <c r="U26" s="44"/>
      <c r="V26" s="41">
        <f>SUM(V21:V25)</f>
        <v>257</v>
      </c>
      <c r="W26">
        <v>100</v>
      </c>
      <c r="X26">
        <f>V26*W26</f>
        <v>25700</v>
      </c>
    </row>
    <row r="27" spans="3:24" ht="70" customHeight="1" x14ac:dyDescent="0.35"/>
    <row r="28" spans="3:24" ht="15" thickBot="1" x14ac:dyDescent="0.4"/>
    <row r="29" spans="3:24" ht="26.5" thickBot="1" x14ac:dyDescent="0.65">
      <c r="O29" s="154" t="s">
        <v>116</v>
      </c>
      <c r="P29" s="155"/>
      <c r="Q29" s="155"/>
      <c r="R29" s="155"/>
      <c r="S29" s="155"/>
      <c r="T29" s="155"/>
      <c r="U29" s="156"/>
    </row>
    <row r="30" spans="3:24" ht="21" x14ac:dyDescent="0.5">
      <c r="O30" s="45"/>
      <c r="P30" s="42" t="s">
        <v>118</v>
      </c>
      <c r="Q30" s="42" t="s">
        <v>119</v>
      </c>
      <c r="R30" s="42"/>
      <c r="S30" s="42"/>
      <c r="T30" s="42"/>
      <c r="U30" s="46"/>
    </row>
    <row r="31" spans="3:24" ht="21" x14ac:dyDescent="0.5">
      <c r="O31" s="38" t="s">
        <v>92</v>
      </c>
      <c r="P31" s="50" t="s">
        <v>117</v>
      </c>
      <c r="Q31" s="43" t="s">
        <v>120</v>
      </c>
      <c r="R31" s="43"/>
      <c r="S31" s="43"/>
      <c r="T31" s="43"/>
      <c r="U31" s="39"/>
    </row>
    <row r="32" spans="3:24" ht="21" x14ac:dyDescent="0.5">
      <c r="O32" s="38" t="s">
        <v>93</v>
      </c>
      <c r="P32" s="50" t="s">
        <v>117</v>
      </c>
      <c r="Q32" s="43" t="s">
        <v>120</v>
      </c>
      <c r="R32" s="43"/>
      <c r="S32" s="43"/>
      <c r="T32" s="43"/>
      <c r="U32" s="39"/>
    </row>
    <row r="33" spans="15:21" ht="21" x14ac:dyDescent="0.5">
      <c r="O33" s="38" t="s">
        <v>94</v>
      </c>
      <c r="P33" s="50"/>
      <c r="Q33" s="43" t="s">
        <v>120</v>
      </c>
      <c r="R33" s="43"/>
      <c r="S33" s="43"/>
      <c r="T33" s="43"/>
      <c r="U33" s="39"/>
    </row>
    <row r="34" spans="15:21" ht="21" x14ac:dyDescent="0.5">
      <c r="O34" s="38" t="s">
        <v>95</v>
      </c>
      <c r="P34" s="50"/>
      <c r="Q34" s="43" t="s">
        <v>120</v>
      </c>
      <c r="R34" s="43"/>
      <c r="S34" s="43"/>
      <c r="T34" s="43"/>
      <c r="U34" s="39"/>
    </row>
    <row r="35" spans="15:21" ht="21" x14ac:dyDescent="0.5">
      <c r="O35" s="38" t="s">
        <v>96</v>
      </c>
      <c r="P35" s="50"/>
      <c r="Q35" s="43" t="s">
        <v>120</v>
      </c>
      <c r="R35" s="43"/>
      <c r="S35" s="43"/>
      <c r="T35" s="43"/>
      <c r="U35" s="39"/>
    </row>
    <row r="36" spans="15:21" ht="21" x14ac:dyDescent="0.5">
      <c r="O36" s="38" t="s">
        <v>97</v>
      </c>
      <c r="P36" s="43"/>
      <c r="Q36" s="43" t="s">
        <v>120</v>
      </c>
      <c r="R36" s="43"/>
      <c r="S36" s="43"/>
      <c r="T36" s="43"/>
      <c r="U36" s="39"/>
    </row>
    <row r="37" spans="15:21" ht="21.5" thickBot="1" x14ac:dyDescent="0.55000000000000004">
      <c r="O37" s="40" t="s">
        <v>98</v>
      </c>
      <c r="P37" s="44"/>
      <c r="Q37" s="44" t="s">
        <v>120</v>
      </c>
      <c r="R37" s="44"/>
      <c r="S37" s="44"/>
      <c r="T37" s="44"/>
      <c r="U37" s="41"/>
    </row>
    <row r="39" spans="15:21" ht="15" thickBot="1" x14ac:dyDescent="0.4"/>
    <row r="40" spans="15:21" ht="26.5" thickBot="1" x14ac:dyDescent="0.65">
      <c r="O40" s="154" t="s">
        <v>121</v>
      </c>
      <c r="P40" s="155"/>
      <c r="Q40" s="155"/>
      <c r="R40" s="155"/>
      <c r="S40" s="155"/>
      <c r="T40" s="155"/>
      <c r="U40" s="156"/>
    </row>
    <row r="41" spans="15:21" ht="21" x14ac:dyDescent="0.5">
      <c r="O41" s="45"/>
      <c r="P41" s="42" t="s">
        <v>122</v>
      </c>
      <c r="Q41" s="42" t="s">
        <v>123</v>
      </c>
      <c r="R41" s="42" t="s">
        <v>124</v>
      </c>
      <c r="S41" s="42" t="s">
        <v>125</v>
      </c>
      <c r="T41" s="42"/>
      <c r="U41" s="46"/>
    </row>
    <row r="42" spans="15:21" ht="21" x14ac:dyDescent="0.5">
      <c r="O42" s="52" t="s">
        <v>100</v>
      </c>
      <c r="P42" s="50">
        <v>1</v>
      </c>
      <c r="Q42" s="43">
        <v>1</v>
      </c>
      <c r="R42" s="43">
        <v>1</v>
      </c>
      <c r="S42" s="43"/>
      <c r="T42" s="43"/>
      <c r="U42" s="39"/>
    </row>
    <row r="43" spans="15:21" ht="21" x14ac:dyDescent="0.5">
      <c r="O43" s="38" t="s">
        <v>101</v>
      </c>
      <c r="P43" s="50"/>
      <c r="Q43" s="43"/>
      <c r="R43" s="43"/>
      <c r="S43" s="43">
        <v>1</v>
      </c>
      <c r="T43" s="43"/>
      <c r="U43" s="39"/>
    </row>
    <row r="44" spans="15:21" ht="21.5" thickBot="1" x14ac:dyDescent="0.55000000000000004">
      <c r="O44" s="40" t="s">
        <v>17</v>
      </c>
      <c r="P44" s="47"/>
      <c r="Q44" s="44"/>
      <c r="R44" s="44"/>
      <c r="S44" s="44"/>
      <c r="T44" s="44" t="s">
        <v>17</v>
      </c>
      <c r="U44" s="41"/>
    </row>
    <row r="45" spans="15:21" x14ac:dyDescent="0.35">
      <c r="O45" s="21"/>
      <c r="P45" s="20"/>
      <c r="Q45" s="21"/>
      <c r="R45" s="21"/>
      <c r="S45" s="21"/>
      <c r="T45" s="21"/>
      <c r="U45" s="21"/>
    </row>
    <row r="46" spans="15:21" x14ac:dyDescent="0.35">
      <c r="O46" s="21"/>
      <c r="P46" s="20"/>
      <c r="Q46" s="21"/>
      <c r="R46" s="21"/>
      <c r="S46" s="21"/>
      <c r="T46" s="21"/>
      <c r="U46" s="21"/>
    </row>
    <row r="47" spans="15:21" x14ac:dyDescent="0.35">
      <c r="O47" s="23"/>
      <c r="P47" s="23"/>
      <c r="Q47" s="23"/>
      <c r="R47" s="23"/>
      <c r="S47" s="23"/>
      <c r="T47" s="21"/>
      <c r="U47" s="21"/>
    </row>
    <row r="48" spans="15:21" x14ac:dyDescent="0.35">
      <c r="O48" s="21"/>
      <c r="P48" s="21"/>
      <c r="Q48" s="21"/>
      <c r="R48" s="21"/>
      <c r="S48" s="21"/>
      <c r="T48" s="21"/>
      <c r="U48" s="21"/>
    </row>
    <row r="49" spans="15:21" x14ac:dyDescent="0.35">
      <c r="O49" s="21"/>
      <c r="P49" s="26"/>
      <c r="Q49" s="21"/>
      <c r="R49" s="26"/>
      <c r="S49" s="21"/>
      <c r="T49" s="21"/>
      <c r="U49" s="21"/>
    </row>
    <row r="50" spans="15:21" x14ac:dyDescent="0.35">
      <c r="O50" s="21"/>
      <c r="P50" s="26"/>
      <c r="Q50" s="21"/>
      <c r="R50" s="26"/>
      <c r="S50" s="96"/>
    </row>
    <row r="51" spans="15:21" x14ac:dyDescent="0.35">
      <c r="O51" s="21"/>
      <c r="P51" s="26"/>
      <c r="Q51" s="21"/>
      <c r="R51" s="26"/>
      <c r="S51" s="96"/>
    </row>
    <row r="52" spans="15:21" x14ac:dyDescent="0.35">
      <c r="O52" s="21"/>
      <c r="P52" s="26"/>
      <c r="Q52" s="21"/>
      <c r="R52" s="26"/>
      <c r="S52" s="96"/>
    </row>
    <row r="53" spans="15:21" x14ac:dyDescent="0.35">
      <c r="O53" s="21"/>
      <c r="P53" s="26"/>
      <c r="Q53" s="21"/>
      <c r="R53" s="26"/>
      <c r="S53" s="96"/>
    </row>
    <row r="54" spans="15:21" x14ac:dyDescent="0.35">
      <c r="O54" s="21"/>
      <c r="P54" s="26"/>
      <c r="Q54" s="21"/>
      <c r="R54" s="26"/>
      <c r="S54" s="21"/>
    </row>
    <row r="55" spans="15:21" x14ac:dyDescent="0.35">
      <c r="O55" s="21"/>
      <c r="P55" s="21"/>
      <c r="Q55" s="21"/>
      <c r="R55" s="21"/>
      <c r="S55" s="21"/>
    </row>
  </sheetData>
  <mergeCells count="27">
    <mergeCell ref="H9:I9"/>
    <mergeCell ref="H8:I8"/>
    <mergeCell ref="O9:U9"/>
    <mergeCell ref="O14:U14"/>
    <mergeCell ref="L8:M8"/>
    <mergeCell ref="L9:M9"/>
    <mergeCell ref="B8:C8"/>
    <mergeCell ref="D9:E9"/>
    <mergeCell ref="D8:E8"/>
    <mergeCell ref="F8:G8"/>
    <mergeCell ref="F9:G9"/>
    <mergeCell ref="B7:M7"/>
    <mergeCell ref="O29:U29"/>
    <mergeCell ref="O40:U40"/>
    <mergeCell ref="C19:G19"/>
    <mergeCell ref="C20:D20"/>
    <mergeCell ref="C21:D21"/>
    <mergeCell ref="C22:D22"/>
    <mergeCell ref="F20:G20"/>
    <mergeCell ref="F21:G21"/>
    <mergeCell ref="F22:G22"/>
    <mergeCell ref="C23:D23"/>
    <mergeCell ref="F23:G23"/>
    <mergeCell ref="O19:V19"/>
    <mergeCell ref="B9:C9"/>
    <mergeCell ref="J9:K9"/>
    <mergeCell ref="J8:K8"/>
  </mergeCells>
  <pageMargins left="0.25" right="0.25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3869F-D4AB-474F-9F7F-8BDCD902E432}">
  <dimension ref="C1:K24"/>
  <sheetViews>
    <sheetView tabSelected="1" workbookViewId="0">
      <selection activeCell="C2" sqref="C2:G22"/>
    </sheetView>
  </sheetViews>
  <sheetFormatPr defaultRowHeight="14.5" x14ac:dyDescent="0.35"/>
  <cols>
    <col min="3" max="3" width="21.7265625" bestFit="1" customWidth="1"/>
    <col min="4" max="4" width="20" bestFit="1" customWidth="1"/>
    <col min="5" max="5" width="17.81640625" bestFit="1" customWidth="1"/>
    <col min="6" max="6" width="18.1796875" bestFit="1" customWidth="1"/>
    <col min="7" max="7" width="17.6328125" bestFit="1" customWidth="1"/>
  </cols>
  <sheetData>
    <row r="1" spans="3:11" ht="15" thickBot="1" x14ac:dyDescent="0.4"/>
    <row r="2" spans="3:11" ht="26.5" thickBot="1" x14ac:dyDescent="0.65">
      <c r="C2" s="154" t="s">
        <v>171</v>
      </c>
      <c r="D2" s="155"/>
      <c r="E2" s="155"/>
      <c r="F2" s="156"/>
    </row>
    <row r="3" spans="3:11" ht="23.5" x14ac:dyDescent="0.55000000000000004">
      <c r="C3" s="31"/>
      <c r="D3" s="111" t="s">
        <v>158</v>
      </c>
      <c r="E3" s="117" t="s">
        <v>159</v>
      </c>
      <c r="F3" s="123" t="s">
        <v>160</v>
      </c>
      <c r="G3" s="53"/>
      <c r="H3" s="53"/>
      <c r="I3" s="53"/>
      <c r="J3" s="53"/>
      <c r="K3" s="53"/>
    </row>
    <row r="4" spans="3:11" ht="23.5" x14ac:dyDescent="0.55000000000000004">
      <c r="C4" s="54" t="s">
        <v>169</v>
      </c>
      <c r="D4" s="112" t="s">
        <v>173</v>
      </c>
      <c r="E4" s="118" t="s">
        <v>177</v>
      </c>
      <c r="F4" s="124" t="s">
        <v>180</v>
      </c>
      <c r="G4" s="53"/>
      <c r="H4" s="53"/>
      <c r="I4" s="53"/>
      <c r="J4" s="53"/>
      <c r="K4" s="53"/>
    </row>
    <row r="5" spans="3:11" ht="23.5" x14ac:dyDescent="0.55000000000000004">
      <c r="C5" s="54" t="s">
        <v>155</v>
      </c>
      <c r="D5" s="112" t="s">
        <v>174</v>
      </c>
      <c r="E5" s="118" t="s">
        <v>176</v>
      </c>
      <c r="F5" s="124" t="s">
        <v>181</v>
      </c>
      <c r="G5" s="53"/>
      <c r="H5" s="53"/>
      <c r="I5" s="53"/>
      <c r="J5" s="53"/>
      <c r="K5" s="53"/>
    </row>
    <row r="6" spans="3:11" ht="23.5" x14ac:dyDescent="0.55000000000000004">
      <c r="C6" s="54" t="s">
        <v>156</v>
      </c>
      <c r="D6" s="112" t="s">
        <v>175</v>
      </c>
      <c r="E6" s="118" t="s">
        <v>179</v>
      </c>
      <c r="F6" s="124" t="s">
        <v>182</v>
      </c>
      <c r="G6" s="53"/>
      <c r="H6" s="53"/>
      <c r="I6" s="53"/>
      <c r="J6" s="53"/>
      <c r="K6" s="53"/>
    </row>
    <row r="7" spans="3:11" ht="23.5" x14ac:dyDescent="0.55000000000000004">
      <c r="C7" s="54" t="s">
        <v>170</v>
      </c>
      <c r="D7" s="112" t="s">
        <v>184</v>
      </c>
      <c r="E7" s="118" t="s">
        <v>178</v>
      </c>
      <c r="F7" s="124" t="s">
        <v>185</v>
      </c>
      <c r="G7" s="53"/>
      <c r="H7" s="53"/>
      <c r="I7" s="53"/>
      <c r="J7" s="53"/>
      <c r="K7" s="53"/>
    </row>
    <row r="8" spans="3:11" ht="23.5" x14ac:dyDescent="0.55000000000000004">
      <c r="C8" s="54"/>
      <c r="D8" s="112"/>
      <c r="E8" s="118"/>
      <c r="F8" s="124"/>
      <c r="G8" s="53"/>
      <c r="H8" s="53"/>
      <c r="I8" s="53"/>
      <c r="J8" s="53"/>
      <c r="K8" s="53"/>
    </row>
    <row r="9" spans="3:11" ht="24" thickBot="1" x14ac:dyDescent="0.6">
      <c r="C9" s="54" t="s">
        <v>157</v>
      </c>
      <c r="D9" s="113"/>
      <c r="E9" s="119"/>
      <c r="F9" s="125" t="s">
        <v>183</v>
      </c>
      <c r="G9" s="53"/>
      <c r="H9" s="53"/>
      <c r="I9" s="53"/>
      <c r="J9" s="53"/>
      <c r="K9" s="53"/>
    </row>
    <row r="10" spans="3:11" ht="15" thickBot="1" x14ac:dyDescent="0.4"/>
    <row r="11" spans="3:11" ht="24" thickBot="1" x14ac:dyDescent="0.6">
      <c r="C11" s="55"/>
      <c r="D11" s="56" t="s">
        <v>214</v>
      </c>
      <c r="E11" s="57" t="s">
        <v>161</v>
      </c>
      <c r="F11" s="57" t="s">
        <v>167</v>
      </c>
      <c r="G11" s="58" t="s">
        <v>168</v>
      </c>
    </row>
    <row r="12" spans="3:11" ht="23.5" x14ac:dyDescent="0.55000000000000004">
      <c r="C12" s="59" t="s">
        <v>162</v>
      </c>
      <c r="D12" s="180" t="s">
        <v>237</v>
      </c>
      <c r="E12" s="120" t="s">
        <v>165</v>
      </c>
      <c r="F12" s="115" t="s">
        <v>164</v>
      </c>
      <c r="G12" s="122" t="s">
        <v>165</v>
      </c>
    </row>
    <row r="13" spans="3:11" ht="23.5" x14ac:dyDescent="0.55000000000000004">
      <c r="C13" s="54" t="s">
        <v>166</v>
      </c>
      <c r="D13" s="181"/>
      <c r="E13" s="114" t="s">
        <v>164</v>
      </c>
      <c r="F13" s="121" t="s">
        <v>165</v>
      </c>
      <c r="G13" s="116" t="s">
        <v>164</v>
      </c>
    </row>
    <row r="14" spans="3:11" ht="24" thickBot="1" x14ac:dyDescent="0.6">
      <c r="C14" s="36" t="s">
        <v>172</v>
      </c>
      <c r="D14" s="182"/>
      <c r="E14" s="126" t="s">
        <v>163</v>
      </c>
      <c r="F14" s="126" t="s">
        <v>163</v>
      </c>
      <c r="G14" s="127" t="s">
        <v>163</v>
      </c>
    </row>
    <row r="15" spans="3:11" ht="15" thickBot="1" x14ac:dyDescent="0.4"/>
    <row r="16" spans="3:11" ht="26.5" thickBot="1" x14ac:dyDescent="0.65">
      <c r="C16" s="154" t="s">
        <v>212</v>
      </c>
      <c r="D16" s="155"/>
      <c r="E16" s="155"/>
      <c r="F16" s="155"/>
      <c r="G16" s="156"/>
    </row>
    <row r="17" spans="3:7" ht="23.5" x14ac:dyDescent="0.55000000000000004">
      <c r="C17" s="31" t="s">
        <v>198</v>
      </c>
      <c r="D17" s="60" t="s">
        <v>199</v>
      </c>
      <c r="E17" s="61" t="s">
        <v>206</v>
      </c>
      <c r="F17" s="61" t="s">
        <v>211</v>
      </c>
      <c r="G17" s="64"/>
    </row>
    <row r="18" spans="3:7" ht="23.5" x14ac:dyDescent="0.55000000000000004">
      <c r="C18" s="54" t="s">
        <v>200</v>
      </c>
      <c r="D18" s="62" t="s">
        <v>208</v>
      </c>
      <c r="E18" s="63" t="s">
        <v>209</v>
      </c>
      <c r="F18" s="63"/>
      <c r="G18" s="37"/>
    </row>
    <row r="19" spans="3:7" ht="23.5" x14ac:dyDescent="0.55000000000000004">
      <c r="C19" s="54" t="s">
        <v>201</v>
      </c>
      <c r="D19" s="62" t="s">
        <v>213</v>
      </c>
      <c r="E19" s="63"/>
      <c r="F19" s="63"/>
      <c r="G19" s="37"/>
    </row>
    <row r="20" spans="3:7" ht="23.5" x14ac:dyDescent="0.55000000000000004">
      <c r="C20" s="54" t="s">
        <v>202</v>
      </c>
      <c r="D20" s="62" t="s">
        <v>210</v>
      </c>
      <c r="E20" s="63" t="s">
        <v>207</v>
      </c>
      <c r="F20" s="63"/>
      <c r="G20" s="37"/>
    </row>
    <row r="21" spans="3:7" ht="23.5" x14ac:dyDescent="0.55000000000000004">
      <c r="C21" s="54" t="s">
        <v>204</v>
      </c>
      <c r="D21" s="62" t="s">
        <v>203</v>
      </c>
      <c r="E21" s="63" t="s">
        <v>205</v>
      </c>
      <c r="F21" s="63"/>
      <c r="G21" s="37"/>
    </row>
    <row r="22" spans="3:7" ht="24" thickBot="1" x14ac:dyDescent="0.6">
      <c r="C22" s="36" t="s">
        <v>221</v>
      </c>
      <c r="D22" s="95" t="s">
        <v>222</v>
      </c>
      <c r="E22" s="94"/>
      <c r="F22" s="94"/>
      <c r="G22" s="28"/>
    </row>
    <row r="23" spans="3:7" x14ac:dyDescent="0.35">
      <c r="C23" t="s">
        <v>17</v>
      </c>
      <c r="D23" t="s">
        <v>17</v>
      </c>
    </row>
    <row r="24" spans="3:7" x14ac:dyDescent="0.35">
      <c r="C24" t="s">
        <v>17</v>
      </c>
    </row>
  </sheetData>
  <mergeCells count="3">
    <mergeCell ref="C2:F2"/>
    <mergeCell ref="C16:G16"/>
    <mergeCell ref="D12:D14"/>
  </mergeCells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Sheet3</vt:lpstr>
      <vt:lpstr>Sheet1</vt:lpstr>
      <vt:lpstr>Sheet2</vt:lpstr>
      <vt:lpstr>Duty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2024-04-18T16:23:50Z</cp:lastPrinted>
  <dcterms:created xsi:type="dcterms:W3CDTF">2024-04-16T10:44:06Z</dcterms:created>
  <dcterms:modified xsi:type="dcterms:W3CDTF">2024-04-21T15:14:12Z</dcterms:modified>
</cp:coreProperties>
</file>